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myk-sv21\国立妙高青少年自然の家\妙高共通\03 受入業務\05 申込書類\R6 申込書類\03.HP掲載（総務へ依頼）\請求書・領収書　宛名依頼票\"/>
    </mc:Choice>
  </mc:AlternateContent>
  <xr:revisionPtr revIDLastSave="0" documentId="13_ncr:1_{5F4DBB03-738E-49AE-9658-8988F0D5913C}" xr6:coauthVersionLast="36" xr6:coauthVersionMax="47" xr10:uidLastSave="{00000000-0000-0000-0000-000000000000}"/>
  <bookViews>
    <workbookView xWindow="0" yWindow="0" windowWidth="28800" windowHeight="11760" xr2:uid="{00000000-000D-0000-FFFF-FFFF00000000}"/>
  </bookViews>
  <sheets>
    <sheet name="請求書試算表A" sheetId="26" r:id="rId1"/>
    <sheet name="請求書試算表B" sheetId="29" r:id="rId2"/>
    <sheet name="(記載例)請求書試算表" sheetId="27" r:id="rId3"/>
    <sheet name="データシートマスタA" sheetId="28" state="hidden" r:id="rId4"/>
    <sheet name="データシートマスタB" sheetId="30" state="hidden" r:id="rId5"/>
    <sheet name="Sheet1" sheetId="31" state="hidden" r:id="rId6"/>
    <sheet name="計算データ" sheetId="7" state="hidden" r:id="rId7"/>
  </sheets>
  <definedNames>
    <definedName name="_xlnm.Print_Area" localSheetId="2">'(記載例)請求書試算表'!$A$1:$BW$49</definedName>
    <definedName name="_xlnm.Print_Area" localSheetId="0">請求書試算表A!$B$2:$BW$51</definedName>
    <definedName name="_xlnm.Print_Area" localSheetId="1">請求書試算表B!$B$2:$BW$45</definedName>
  </definedNames>
  <calcPr calcId="191029"/>
</workbook>
</file>

<file path=xl/calcChain.xml><?xml version="1.0" encoding="utf-8"?>
<calcChain xmlns="http://schemas.openxmlformats.org/spreadsheetml/2006/main">
  <c r="AA4" i="29" l="1"/>
  <c r="AG43" i="29" l="1"/>
  <c r="AG42" i="29"/>
  <c r="AG41" i="29"/>
  <c r="AG40" i="29"/>
  <c r="AG39" i="29"/>
  <c r="AG38" i="29"/>
  <c r="AG37" i="29"/>
  <c r="AG36" i="29"/>
  <c r="AG35" i="29"/>
  <c r="AG34" i="29"/>
  <c r="AG33" i="29"/>
  <c r="AG32" i="29"/>
  <c r="AG31" i="29"/>
  <c r="AG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30" i="29"/>
  <c r="C6" i="31" l="1"/>
  <c r="C8" i="31"/>
  <c r="C10" i="31"/>
  <c r="C12" i="31"/>
  <c r="C14" i="31"/>
  <c r="C16" i="31"/>
  <c r="C18" i="31"/>
  <c r="C20" i="31"/>
  <c r="C22" i="31"/>
  <c r="C24" i="31"/>
  <c r="C26" i="31"/>
  <c r="C28" i="31"/>
  <c r="C30" i="31"/>
  <c r="C32" i="31"/>
  <c r="C34" i="31"/>
  <c r="C36" i="31"/>
  <c r="C38" i="31"/>
  <c r="C40" i="31"/>
  <c r="C42" i="31"/>
  <c r="C4" i="31"/>
  <c r="BP4" i="29" l="1"/>
  <c r="BL4" i="29"/>
  <c r="BC4" i="29"/>
  <c r="AY4" i="29"/>
  <c r="AR4" i="29"/>
  <c r="AY2" i="29"/>
  <c r="H4" i="29"/>
  <c r="AG46" i="26"/>
  <c r="N46" i="26"/>
  <c r="S3" i="30"/>
  <c r="T3" i="30"/>
  <c r="S4" i="30"/>
  <c r="T4" i="30"/>
  <c r="S5" i="30"/>
  <c r="O23" i="29" s="1"/>
  <c r="T5" i="30"/>
  <c r="S6" i="30"/>
  <c r="T6" i="30"/>
  <c r="S7" i="30"/>
  <c r="T7" i="30"/>
  <c r="S8" i="30"/>
  <c r="T8" i="30"/>
  <c r="S9" i="30"/>
  <c r="T9" i="30"/>
  <c r="S10" i="30"/>
  <c r="T10" i="30"/>
  <c r="S11" i="30"/>
  <c r="T11" i="30"/>
  <c r="S12" i="30"/>
  <c r="T12" i="30"/>
  <c r="S13" i="30"/>
  <c r="T13" i="30"/>
  <c r="S14" i="30"/>
  <c r="T14" i="30"/>
  <c r="S15" i="30"/>
  <c r="T15" i="30"/>
  <c r="S16" i="30"/>
  <c r="T16" i="30"/>
  <c r="S17" i="30"/>
  <c r="T17" i="30"/>
  <c r="S18" i="30"/>
  <c r="T18" i="30"/>
  <c r="S19" i="30"/>
  <c r="T19" i="30"/>
  <c r="S20" i="30"/>
  <c r="T20" i="30"/>
  <c r="S21" i="30"/>
  <c r="T21" i="30"/>
  <c r="S22" i="30"/>
  <c r="T22" i="30"/>
  <c r="S23" i="30"/>
  <c r="T23" i="30"/>
  <c r="S24" i="30"/>
  <c r="T24" i="30"/>
  <c r="S25" i="30"/>
  <c r="T25" i="30"/>
  <c r="S26" i="30"/>
  <c r="T26" i="30"/>
  <c r="S27" i="30"/>
  <c r="T27" i="30"/>
  <c r="S28" i="30"/>
  <c r="T28" i="30"/>
  <c r="S29" i="30"/>
  <c r="T29" i="30"/>
  <c r="S30" i="30"/>
  <c r="T30" i="30"/>
  <c r="S31" i="30"/>
  <c r="T31" i="30"/>
  <c r="S32" i="30"/>
  <c r="T32" i="30"/>
  <c r="S33" i="30"/>
  <c r="T33" i="30"/>
  <c r="S34" i="30"/>
  <c r="T34" i="30"/>
  <c r="S35" i="30"/>
  <c r="T35" i="30"/>
  <c r="D77" i="29"/>
  <c r="C77" i="29"/>
  <c r="D76" i="29"/>
  <c r="C76" i="29"/>
  <c r="C75" i="29"/>
  <c r="C74" i="29"/>
  <c r="C73" i="29"/>
  <c r="D72" i="29"/>
  <c r="C72" i="29"/>
  <c r="D71" i="29"/>
  <c r="C71" i="29"/>
  <c r="C70" i="29"/>
  <c r="C69" i="29"/>
  <c r="C68" i="29"/>
  <c r="C67" i="29"/>
  <c r="C66" i="29"/>
  <c r="C65" i="29"/>
  <c r="C64" i="29"/>
  <c r="C63" i="29"/>
  <c r="C62" i="29"/>
  <c r="C61" i="29"/>
  <c r="C60" i="29"/>
  <c r="C59" i="29"/>
  <c r="C58" i="29"/>
  <c r="C57" i="29"/>
  <c r="C56" i="29"/>
  <c r="C55" i="29"/>
  <c r="C54" i="29"/>
  <c r="C53" i="29"/>
  <c r="C52" i="29"/>
  <c r="C51" i="29"/>
  <c r="C50" i="29"/>
  <c r="C49" i="29"/>
  <c r="C48" i="29"/>
  <c r="C47" i="29"/>
  <c r="D67" i="29"/>
  <c r="D62" i="29"/>
  <c r="D75" i="29"/>
  <c r="D70" i="29"/>
  <c r="D74" i="29"/>
  <c r="D69" i="29"/>
  <c r="D73" i="29"/>
  <c r="D68" i="29"/>
  <c r="D66" i="29"/>
  <c r="D61" i="29"/>
  <c r="D65" i="29"/>
  <c r="D60" i="29"/>
  <c r="D64" i="29"/>
  <c r="D59" i="29"/>
  <c r="D63" i="29"/>
  <c r="DX23" i="29"/>
  <c r="DH23" i="29"/>
  <c r="EE23" i="29" s="1"/>
  <c r="DC23" i="29"/>
  <c r="DZ23" i="29" s="1"/>
  <c r="DA23" i="29"/>
  <c r="CY23" i="29"/>
  <c r="DV23" i="29" s="1"/>
  <c r="CW23" i="29"/>
  <c r="DT23" i="29" s="1"/>
  <c r="CU23" i="29"/>
  <c r="DR23" i="29" s="1"/>
  <c r="CS23" i="29"/>
  <c r="DP23" i="29" s="1"/>
  <c r="CQ23" i="29"/>
  <c r="DN23" i="29" s="1"/>
  <c r="CO23" i="29"/>
  <c r="DL23" i="29" s="1"/>
  <c r="CM23" i="29"/>
  <c r="DJ23" i="29" s="1"/>
  <c r="CK23" i="29"/>
  <c r="CC23" i="29"/>
  <c r="FY23" i="29" s="1"/>
  <c r="BZ23" i="29"/>
  <c r="BQ23" i="29"/>
  <c r="BH23" i="29"/>
  <c r="DZ22" i="29"/>
  <c r="DX22" i="29"/>
  <c r="DJ22" i="29"/>
  <c r="DH22" i="29"/>
  <c r="EE22" i="29" s="1"/>
  <c r="DC22" i="29"/>
  <c r="DA22" i="29"/>
  <c r="CY22" i="29"/>
  <c r="DV22" i="29" s="1"/>
  <c r="CW22" i="29"/>
  <c r="DT22" i="29" s="1"/>
  <c r="CU22" i="29"/>
  <c r="DR22" i="29" s="1"/>
  <c r="CS22" i="29"/>
  <c r="DP22" i="29" s="1"/>
  <c r="CQ22" i="29"/>
  <c r="DN22" i="29" s="1"/>
  <c r="CO22" i="29"/>
  <c r="DL22" i="29" s="1"/>
  <c r="CM22" i="29"/>
  <c r="CK22" i="29"/>
  <c r="CC22" i="29"/>
  <c r="FY22" i="29" s="1"/>
  <c r="BZ22" i="29"/>
  <c r="BQ22" i="29"/>
  <c r="BH22" i="29"/>
  <c r="O22" i="29"/>
  <c r="BN22" i="29" s="1"/>
  <c r="D56" i="29" s="1"/>
  <c r="DL21" i="29"/>
  <c r="DJ21" i="29"/>
  <c r="DC21" i="29"/>
  <c r="DZ21" i="29" s="1"/>
  <c r="DA21" i="29"/>
  <c r="DX21" i="29" s="1"/>
  <c r="CY21" i="29"/>
  <c r="DV21" i="29" s="1"/>
  <c r="CW21" i="29"/>
  <c r="DT21" i="29" s="1"/>
  <c r="CU21" i="29"/>
  <c r="DR21" i="29" s="1"/>
  <c r="CS21" i="29"/>
  <c r="DP21" i="29" s="1"/>
  <c r="CQ21" i="29"/>
  <c r="DN21" i="29" s="1"/>
  <c r="CO21" i="29"/>
  <c r="CM21" i="29"/>
  <c r="CK21" i="29"/>
  <c r="DH21" i="29" s="1"/>
  <c r="EE21" i="29" s="1"/>
  <c r="EG21" i="29" s="1"/>
  <c r="BZ21" i="29"/>
  <c r="BQ21" i="29"/>
  <c r="BH21" i="29"/>
  <c r="O21" i="29"/>
  <c r="BN21" i="29" s="1"/>
  <c r="D55" i="29" s="1"/>
  <c r="DT20" i="29"/>
  <c r="DN20" i="29"/>
  <c r="DC20" i="29"/>
  <c r="DZ20" i="29" s="1"/>
  <c r="DA20" i="29"/>
  <c r="DX20" i="29" s="1"/>
  <c r="CY20" i="29"/>
  <c r="DV20" i="29" s="1"/>
  <c r="CW20" i="29"/>
  <c r="CU20" i="29"/>
  <c r="DR20" i="29" s="1"/>
  <c r="CS20" i="29"/>
  <c r="DP20" i="29" s="1"/>
  <c r="CQ20" i="29"/>
  <c r="CO20" i="29"/>
  <c r="DL20" i="29" s="1"/>
  <c r="CM20" i="29"/>
  <c r="DJ20" i="29" s="1"/>
  <c r="CK20" i="29"/>
  <c r="DH20" i="29" s="1"/>
  <c r="EE20" i="29" s="1"/>
  <c r="BZ20" i="29"/>
  <c r="BQ20" i="29"/>
  <c r="BH20" i="29"/>
  <c r="O20" i="29"/>
  <c r="DC19" i="29"/>
  <c r="DZ19" i="29" s="1"/>
  <c r="DA19" i="29"/>
  <c r="DX19" i="29" s="1"/>
  <c r="CY19" i="29"/>
  <c r="DV19" i="29" s="1"/>
  <c r="CW19" i="29"/>
  <c r="DT19" i="29" s="1"/>
  <c r="CU19" i="29"/>
  <c r="DR19" i="29" s="1"/>
  <c r="CS19" i="29"/>
  <c r="DP19" i="29" s="1"/>
  <c r="CQ19" i="29"/>
  <c r="DN19" i="29" s="1"/>
  <c r="CO19" i="29"/>
  <c r="DL19" i="29" s="1"/>
  <c r="CM19" i="29"/>
  <c r="DJ19" i="29" s="1"/>
  <c r="CK19" i="29"/>
  <c r="BZ19" i="29"/>
  <c r="BQ19" i="29"/>
  <c r="BH19" i="29"/>
  <c r="O19" i="29"/>
  <c r="DR18" i="29"/>
  <c r="DP18" i="29"/>
  <c r="DC18" i="29"/>
  <c r="DZ18" i="29" s="1"/>
  <c r="DA18" i="29"/>
  <c r="DX18" i="29" s="1"/>
  <c r="CY18" i="29"/>
  <c r="DV18" i="29" s="1"/>
  <c r="CW18" i="29"/>
  <c r="DT18" i="29" s="1"/>
  <c r="CU18" i="29"/>
  <c r="CS18" i="29"/>
  <c r="CQ18" i="29"/>
  <c r="DN18" i="29" s="1"/>
  <c r="CO18" i="29"/>
  <c r="DL18" i="29" s="1"/>
  <c r="CM18" i="29"/>
  <c r="DJ18" i="29" s="1"/>
  <c r="CK18" i="29"/>
  <c r="BZ18" i="29"/>
  <c r="BQ18" i="29"/>
  <c r="BH18" i="29"/>
  <c r="O18" i="29"/>
  <c r="BN18" i="29" s="1"/>
  <c r="D52" i="29" s="1"/>
  <c r="DR17" i="29"/>
  <c r="DP17" i="29"/>
  <c r="DC17" i="29"/>
  <c r="DZ17" i="29" s="1"/>
  <c r="DA17" i="29"/>
  <c r="DX17" i="29" s="1"/>
  <c r="CY17" i="29"/>
  <c r="DV17" i="29" s="1"/>
  <c r="CW17" i="29"/>
  <c r="DT17" i="29" s="1"/>
  <c r="CU17" i="29"/>
  <c r="CS17" i="29"/>
  <c r="CQ17" i="29"/>
  <c r="DN17" i="29" s="1"/>
  <c r="CO17" i="29"/>
  <c r="DL17" i="29" s="1"/>
  <c r="CM17" i="29"/>
  <c r="DJ17" i="29" s="1"/>
  <c r="CK17" i="29"/>
  <c r="DH17" i="29" s="1"/>
  <c r="EE17" i="29" s="1"/>
  <c r="EG17" i="29" s="1"/>
  <c r="BZ17" i="29"/>
  <c r="BQ17" i="29"/>
  <c r="BH17" i="29"/>
  <c r="O17" i="29"/>
  <c r="BN17" i="29" s="1"/>
  <c r="D51" i="29" s="1"/>
  <c r="DR16" i="29"/>
  <c r="DP16" i="29"/>
  <c r="DC16" i="29"/>
  <c r="DZ16" i="29" s="1"/>
  <c r="DA16" i="29"/>
  <c r="DX16" i="29" s="1"/>
  <c r="CY16" i="29"/>
  <c r="DV16" i="29" s="1"/>
  <c r="CW16" i="29"/>
  <c r="DT16" i="29" s="1"/>
  <c r="CU16" i="29"/>
  <c r="CS16" i="29"/>
  <c r="CQ16" i="29"/>
  <c r="DN16" i="29" s="1"/>
  <c r="CO16" i="29"/>
  <c r="DL16" i="29" s="1"/>
  <c r="CM16" i="29"/>
  <c r="DJ16" i="29" s="1"/>
  <c r="CK16" i="29"/>
  <c r="DH16" i="29" s="1"/>
  <c r="EE16" i="29" s="1"/>
  <c r="CC16" i="29"/>
  <c r="FY16" i="29" s="1"/>
  <c r="BZ16" i="29"/>
  <c r="BQ16" i="29"/>
  <c r="BH16" i="29"/>
  <c r="DX15" i="29"/>
  <c r="DR15" i="29"/>
  <c r="DH15" i="29"/>
  <c r="EE15" i="29" s="1"/>
  <c r="DC15" i="29"/>
  <c r="DZ15" i="29" s="1"/>
  <c r="DA15" i="29"/>
  <c r="CY15" i="29"/>
  <c r="DV15" i="29" s="1"/>
  <c r="CW15" i="29"/>
  <c r="DT15" i="29" s="1"/>
  <c r="CU15" i="29"/>
  <c r="CS15" i="29"/>
  <c r="DP15" i="29" s="1"/>
  <c r="CQ15" i="29"/>
  <c r="DN15" i="29" s="1"/>
  <c r="CO15" i="29"/>
  <c r="DL15" i="29" s="1"/>
  <c r="CM15" i="29"/>
  <c r="CK15" i="29"/>
  <c r="CC15" i="29"/>
  <c r="FY15" i="29" s="1"/>
  <c r="BZ15" i="29"/>
  <c r="BQ15" i="29"/>
  <c r="BH15" i="29"/>
  <c r="DZ14" i="29"/>
  <c r="DV14" i="29"/>
  <c r="DJ14" i="29"/>
  <c r="DC14" i="29"/>
  <c r="DA14" i="29"/>
  <c r="DX14" i="29" s="1"/>
  <c r="CY14" i="29"/>
  <c r="CW14" i="29"/>
  <c r="DT14" i="29" s="1"/>
  <c r="CU14" i="29"/>
  <c r="DR14" i="29" s="1"/>
  <c r="CS14" i="29"/>
  <c r="DP14" i="29" s="1"/>
  <c r="CQ14" i="29"/>
  <c r="DN14" i="29" s="1"/>
  <c r="CO14" i="29"/>
  <c r="DL14" i="29" s="1"/>
  <c r="CM14" i="29"/>
  <c r="CK14" i="29"/>
  <c r="DH14" i="29" s="1"/>
  <c r="EE14" i="29" s="1"/>
  <c r="BZ14" i="29"/>
  <c r="BQ14" i="29"/>
  <c r="BH14" i="29"/>
  <c r="O14" i="29"/>
  <c r="DJ13" i="29"/>
  <c r="DC13" i="29"/>
  <c r="DZ13" i="29" s="1"/>
  <c r="DA13" i="29"/>
  <c r="DX13" i="29" s="1"/>
  <c r="CY13" i="29"/>
  <c r="DV13" i="29" s="1"/>
  <c r="CW13" i="29"/>
  <c r="DT13" i="29" s="1"/>
  <c r="CU13" i="29"/>
  <c r="DR13" i="29" s="1"/>
  <c r="CS13" i="29"/>
  <c r="DP13" i="29" s="1"/>
  <c r="CQ13" i="29"/>
  <c r="DN13" i="29" s="1"/>
  <c r="CO13" i="29"/>
  <c r="DL13" i="29" s="1"/>
  <c r="CM13" i="29"/>
  <c r="CK13" i="29"/>
  <c r="DH13" i="29" s="1"/>
  <c r="EE13" i="29" s="1"/>
  <c r="EG13" i="29" s="1"/>
  <c r="BZ13" i="29"/>
  <c r="BQ13" i="29"/>
  <c r="BH13" i="29"/>
  <c r="O13" i="29"/>
  <c r="BH24" i="29" l="1"/>
  <c r="EG14" i="29"/>
  <c r="O15" i="29"/>
  <c r="BN15" i="29" s="1"/>
  <c r="D49" i="29" s="1"/>
  <c r="CC17" i="29"/>
  <c r="FP17" i="29" s="1"/>
  <c r="CC13" i="29"/>
  <c r="CC18" i="29"/>
  <c r="FY18" i="29" s="1"/>
  <c r="CC20" i="29"/>
  <c r="FD20" i="29" s="1"/>
  <c r="CC14" i="29"/>
  <c r="FY14" i="29" s="1"/>
  <c r="O16" i="29"/>
  <c r="BN16" i="29" s="1"/>
  <c r="D50" i="29" s="1"/>
  <c r="CC19" i="29"/>
  <c r="FY19" i="29" s="1"/>
  <c r="CC21" i="29"/>
  <c r="FD21" i="29" s="1"/>
  <c r="BN23" i="29"/>
  <c r="D57" i="29" s="1"/>
  <c r="BN20" i="29"/>
  <c r="D54" i="29" s="1"/>
  <c r="BN14" i="29"/>
  <c r="D48" i="29" s="1"/>
  <c r="EG22" i="29"/>
  <c r="EI22" i="29" s="1"/>
  <c r="EI17" i="29"/>
  <c r="EK17" i="29" s="1"/>
  <c r="EM17" i="29" s="1"/>
  <c r="EO17" i="29" s="1"/>
  <c r="EQ17" i="29" s="1"/>
  <c r="ES17" i="29" s="1"/>
  <c r="EU17" i="29" s="1"/>
  <c r="EW17" i="29" s="1"/>
  <c r="DE15" i="29"/>
  <c r="BN19" i="29"/>
  <c r="D53" i="29" s="1"/>
  <c r="CC5" i="29"/>
  <c r="BU4" i="29" s="1"/>
  <c r="BY5" i="29"/>
  <c r="T10" i="29" s="1"/>
  <c r="X10" i="29" s="1"/>
  <c r="AB10" i="29" s="1"/>
  <c r="AF10" i="29" s="1"/>
  <c r="AJ10" i="29" s="1"/>
  <c r="AN10" i="29" s="1"/>
  <c r="AR10" i="29" s="1"/>
  <c r="AV10" i="29" s="1"/>
  <c r="AZ10" i="29" s="1"/>
  <c r="BD10" i="29" s="1"/>
  <c r="EG20" i="29"/>
  <c r="EI20" i="29" s="1"/>
  <c r="EK20" i="29" s="1"/>
  <c r="EM20" i="29" s="1"/>
  <c r="EO20" i="29" s="1"/>
  <c r="EI13" i="29"/>
  <c r="EK13" i="29" s="1"/>
  <c r="EM13" i="29" s="1"/>
  <c r="DE14" i="29"/>
  <c r="DE18" i="29"/>
  <c r="DE21" i="29"/>
  <c r="EG23" i="29"/>
  <c r="EI23" i="29" s="1"/>
  <c r="FJ17" i="29"/>
  <c r="FN17" i="29"/>
  <c r="FT17" i="29"/>
  <c r="FB17" i="29"/>
  <c r="BN13" i="29"/>
  <c r="EG16" i="29"/>
  <c r="FD17" i="29"/>
  <c r="EI14" i="29"/>
  <c r="EK14" i="29" s="1"/>
  <c r="DE23" i="29"/>
  <c r="DJ15" i="29"/>
  <c r="EG15" i="29" s="1"/>
  <c r="DE13" i="29"/>
  <c r="FY17" i="29"/>
  <c r="EI21" i="29"/>
  <c r="EK21" i="29" s="1"/>
  <c r="EM21" i="29" s="1"/>
  <c r="EK22" i="29"/>
  <c r="FH17" i="29"/>
  <c r="N44" i="29"/>
  <c r="DE16" i="29"/>
  <c r="DE17" i="29"/>
  <c r="DH19" i="29"/>
  <c r="EE19" i="29" s="1"/>
  <c r="EG19" i="29" s="1"/>
  <c r="DE19" i="29"/>
  <c r="DE22" i="29"/>
  <c r="FB15" i="29"/>
  <c r="DE20" i="29"/>
  <c r="FD22" i="29"/>
  <c r="FB23" i="29"/>
  <c r="AG44" i="29"/>
  <c r="DH18" i="29"/>
  <c r="EE18" i="29" s="1"/>
  <c r="EG18" i="29" s="1"/>
  <c r="EI18" i="29" s="1"/>
  <c r="EK18" i="29" s="1"/>
  <c r="EM18" i="29" s="1"/>
  <c r="EO18" i="29" s="1"/>
  <c r="EQ18" i="29" s="1"/>
  <c r="ES18" i="29" s="1"/>
  <c r="EU18" i="29" s="1"/>
  <c r="FB22" i="29"/>
  <c r="FB16" i="29"/>
  <c r="FF22" i="29"/>
  <c r="FD23" i="29"/>
  <c r="D58" i="29"/>
  <c r="C81" i="27"/>
  <c r="C80" i="27"/>
  <c r="C79" i="27"/>
  <c r="D78" i="27"/>
  <c r="C78" i="27"/>
  <c r="C77" i="27"/>
  <c r="C76" i="27"/>
  <c r="C75" i="27"/>
  <c r="C74" i="27"/>
  <c r="D73" i="27"/>
  <c r="C73" i="27"/>
  <c r="C72" i="27"/>
  <c r="C71" i="27"/>
  <c r="D70" i="27"/>
  <c r="C70" i="27"/>
  <c r="C69" i="27"/>
  <c r="C68" i="27"/>
  <c r="D67" i="27"/>
  <c r="C67" i="27"/>
  <c r="C66" i="27"/>
  <c r="D65" i="27"/>
  <c r="C65" i="27"/>
  <c r="C64" i="27"/>
  <c r="D63" i="27"/>
  <c r="C63" i="27"/>
  <c r="D62" i="27"/>
  <c r="C62" i="27"/>
  <c r="D61" i="27"/>
  <c r="C61" i="27"/>
  <c r="D60" i="27"/>
  <c r="C60" i="27"/>
  <c r="D59" i="27"/>
  <c r="C59" i="27"/>
  <c r="D58" i="27"/>
  <c r="C58" i="27"/>
  <c r="D57" i="27"/>
  <c r="C57" i="27"/>
  <c r="D56" i="27"/>
  <c r="C56" i="27"/>
  <c r="D55" i="27"/>
  <c r="C55" i="27"/>
  <c r="D54" i="27"/>
  <c r="C54" i="27"/>
  <c r="D53" i="27"/>
  <c r="C53" i="27"/>
  <c r="D52" i="27"/>
  <c r="C52" i="27"/>
  <c r="D51" i="27"/>
  <c r="C51" i="27"/>
  <c r="AG49" i="27"/>
  <c r="N49" i="27"/>
  <c r="AG48" i="27"/>
  <c r="D81" i="27" s="1"/>
  <c r="N48" i="27"/>
  <c r="D76" i="27" s="1"/>
  <c r="AG47" i="27"/>
  <c r="D80" i="27" s="1"/>
  <c r="N47" i="27"/>
  <c r="D75" i="27" s="1"/>
  <c r="AG46" i="27"/>
  <c r="D79" i="27" s="1"/>
  <c r="N46" i="27"/>
  <c r="D74" i="27" s="1"/>
  <c r="AG45" i="27"/>
  <c r="N45" i="27"/>
  <c r="AG44" i="27"/>
  <c r="D77" i="27" s="1"/>
  <c r="N44" i="27"/>
  <c r="D72" i="27" s="1"/>
  <c r="AG38" i="27"/>
  <c r="D71" i="27" s="1"/>
  <c r="N38" i="27"/>
  <c r="D66" i="27" s="1"/>
  <c r="AG37" i="27"/>
  <c r="N37" i="27"/>
  <c r="AG36" i="27"/>
  <c r="D69" i="27" s="1"/>
  <c r="N36" i="27"/>
  <c r="D64" i="27" s="1"/>
  <c r="AG35" i="27"/>
  <c r="D68" i="27" s="1"/>
  <c r="N35" i="27"/>
  <c r="AG34" i="27"/>
  <c r="N34" i="27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AG38" i="26"/>
  <c r="D72" i="26" s="1"/>
  <c r="AG37" i="26"/>
  <c r="D71" i="26" s="1"/>
  <c r="AG36" i="26"/>
  <c r="D70" i="26" s="1"/>
  <c r="AG35" i="26"/>
  <c r="D69" i="26" s="1"/>
  <c r="AG34" i="26"/>
  <c r="D68" i="26" s="1"/>
  <c r="AG49" i="26"/>
  <c r="D82" i="26" s="1"/>
  <c r="AG48" i="26"/>
  <c r="D81" i="26" s="1"/>
  <c r="AG47" i="26"/>
  <c r="D80" i="26" s="1"/>
  <c r="AG45" i="26"/>
  <c r="D79" i="26" s="1"/>
  <c r="AG44" i="26"/>
  <c r="D78" i="26" s="1"/>
  <c r="N49" i="26"/>
  <c r="D77" i="26" s="1"/>
  <c r="N48" i="26"/>
  <c r="D76" i="26" s="1"/>
  <c r="N47" i="26"/>
  <c r="D75" i="26" s="1"/>
  <c r="N45" i="26"/>
  <c r="D74" i="26" s="1"/>
  <c r="N44" i="26"/>
  <c r="D73" i="26" s="1"/>
  <c r="J3" i="28"/>
  <c r="S3" i="28"/>
  <c r="T3" i="28"/>
  <c r="J4" i="28"/>
  <c r="S4" i="28"/>
  <c r="T4" i="28"/>
  <c r="J5" i="28"/>
  <c r="S5" i="28"/>
  <c r="T5" i="28"/>
  <c r="J6" i="28"/>
  <c r="S6" i="28"/>
  <c r="T6" i="28"/>
  <c r="J7" i="28"/>
  <c r="S7" i="28"/>
  <c r="T7" i="28"/>
  <c r="J8" i="28"/>
  <c r="S8" i="28"/>
  <c r="T8" i="28"/>
  <c r="J9" i="28"/>
  <c r="S9" i="28"/>
  <c r="T9" i="28"/>
  <c r="J10" i="28"/>
  <c r="S10" i="28"/>
  <c r="T10" i="28"/>
  <c r="J11" i="28"/>
  <c r="S11" i="28"/>
  <c r="T11" i="28"/>
  <c r="J12" i="28"/>
  <c r="S12" i="28"/>
  <c r="T12" i="28"/>
  <c r="J13" i="28"/>
  <c r="S13" i="28"/>
  <c r="T13" i="28"/>
  <c r="J14" i="28"/>
  <c r="S14" i="28"/>
  <c r="T14" i="28"/>
  <c r="J15" i="28"/>
  <c r="S15" i="28"/>
  <c r="T15" i="28"/>
  <c r="J16" i="28"/>
  <c r="S16" i="28"/>
  <c r="T16" i="28"/>
  <c r="J17" i="28"/>
  <c r="S17" i="28"/>
  <c r="T17" i="28"/>
  <c r="J18" i="28"/>
  <c r="S18" i="28"/>
  <c r="T18" i="28"/>
  <c r="J19" i="28"/>
  <c r="S19" i="28"/>
  <c r="T19" i="28"/>
  <c r="J20" i="28"/>
  <c r="S20" i="28"/>
  <c r="T20" i="28"/>
  <c r="J21" i="28"/>
  <c r="S21" i="28"/>
  <c r="T21" i="28"/>
  <c r="J22" i="28"/>
  <c r="S22" i="28"/>
  <c r="T22" i="28"/>
  <c r="J23" i="28"/>
  <c r="S23" i="28"/>
  <c r="T23" i="28"/>
  <c r="J24" i="28"/>
  <c r="S24" i="28"/>
  <c r="T24" i="28"/>
  <c r="S25" i="28"/>
  <c r="T25" i="28"/>
  <c r="S26" i="28"/>
  <c r="T26" i="28"/>
  <c r="S27" i="28"/>
  <c r="T27" i="28"/>
  <c r="S28" i="28"/>
  <c r="T28" i="28"/>
  <c r="S29" i="28"/>
  <c r="T29" i="28"/>
  <c r="S30" i="28"/>
  <c r="T30" i="28"/>
  <c r="S31" i="28"/>
  <c r="T31" i="28"/>
  <c r="S32" i="28"/>
  <c r="T32" i="28"/>
  <c r="S33" i="28"/>
  <c r="T33" i="28"/>
  <c r="S34" i="28"/>
  <c r="T34" i="28"/>
  <c r="S35" i="28"/>
  <c r="T35" i="28"/>
  <c r="S36" i="28"/>
  <c r="T36" i="28"/>
  <c r="S37" i="28"/>
  <c r="T37" i="28"/>
  <c r="S38" i="28"/>
  <c r="T38" i="28"/>
  <c r="S39" i="28"/>
  <c r="T39" i="28"/>
  <c r="S40" i="28"/>
  <c r="T40" i="28"/>
  <c r="S41" i="28"/>
  <c r="T41" i="28"/>
  <c r="S42" i="28"/>
  <c r="T42" i="28"/>
  <c r="S43" i="28"/>
  <c r="T43" i="28"/>
  <c r="S44" i="28"/>
  <c r="T44" i="28"/>
  <c r="S45" i="28"/>
  <c r="T45" i="28"/>
  <c r="S46" i="28"/>
  <c r="T46" i="28"/>
  <c r="S47" i="28"/>
  <c r="T47" i="28"/>
  <c r="S48" i="28"/>
  <c r="T48" i="28"/>
  <c r="S49" i="28"/>
  <c r="T49" i="28"/>
  <c r="S50" i="28"/>
  <c r="T50" i="28"/>
  <c r="S51" i="28"/>
  <c r="T51" i="28"/>
  <c r="S52" i="28"/>
  <c r="T52" i="28"/>
  <c r="S53" i="28"/>
  <c r="T53" i="28"/>
  <c r="S54" i="28"/>
  <c r="T54" i="28"/>
  <c r="S55" i="28"/>
  <c r="T55" i="28"/>
  <c r="S56" i="28"/>
  <c r="T56" i="28"/>
  <c r="S57" i="28"/>
  <c r="T57" i="28"/>
  <c r="S58" i="28"/>
  <c r="T58" i="28"/>
  <c r="S59" i="28"/>
  <c r="T59" i="28"/>
  <c r="S60" i="28"/>
  <c r="T60" i="28"/>
  <c r="S61" i="28"/>
  <c r="T61" i="28"/>
  <c r="S62" i="28"/>
  <c r="T62" i="28"/>
  <c r="S63" i="28"/>
  <c r="T63" i="28"/>
  <c r="S64" i="28"/>
  <c r="T64" i="28"/>
  <c r="S65" i="28"/>
  <c r="T65" i="28"/>
  <c r="S66" i="28"/>
  <c r="T66" i="28"/>
  <c r="S67" i="28"/>
  <c r="T67" i="28"/>
  <c r="S68" i="28"/>
  <c r="T68" i="28"/>
  <c r="S69" i="28"/>
  <c r="T69" i="28"/>
  <c r="S70" i="28"/>
  <c r="T70" i="28"/>
  <c r="S71" i="28"/>
  <c r="T71" i="28"/>
  <c r="S72" i="28"/>
  <c r="T72" i="28"/>
  <c r="S73" i="28"/>
  <c r="T73" i="28"/>
  <c r="S74" i="28"/>
  <c r="T74" i="28"/>
  <c r="S75" i="28"/>
  <c r="T75" i="28"/>
  <c r="S76" i="28"/>
  <c r="T76" i="28"/>
  <c r="S77" i="28"/>
  <c r="T77" i="28"/>
  <c r="S78" i="28"/>
  <c r="T78" i="28"/>
  <c r="S79" i="28"/>
  <c r="T79" i="28"/>
  <c r="S80" i="28"/>
  <c r="T80" i="28"/>
  <c r="S81" i="28"/>
  <c r="T81" i="28"/>
  <c r="S82" i="28"/>
  <c r="T82" i="28"/>
  <c r="S83" i="28"/>
  <c r="T83" i="28"/>
  <c r="S84" i="28"/>
  <c r="T84" i="28"/>
  <c r="S85" i="28"/>
  <c r="T85" i="28"/>
  <c r="S86" i="28"/>
  <c r="T86" i="28"/>
  <c r="S87" i="28"/>
  <c r="T87" i="28"/>
  <c r="S88" i="28"/>
  <c r="T88" i="28"/>
  <c r="S89" i="28"/>
  <c r="T89" i="28"/>
  <c r="S90" i="28"/>
  <c r="T90" i="28"/>
  <c r="S91" i="28"/>
  <c r="T91" i="28"/>
  <c r="S92" i="28"/>
  <c r="T92" i="28"/>
  <c r="S93" i="28"/>
  <c r="T93" i="28"/>
  <c r="S94" i="28"/>
  <c r="T94" i="28"/>
  <c r="S95" i="28"/>
  <c r="T95" i="28"/>
  <c r="S96" i="28"/>
  <c r="T96" i="28"/>
  <c r="S97" i="28"/>
  <c r="T97" i="28"/>
  <c r="S98" i="28"/>
  <c r="T98" i="28"/>
  <c r="S99" i="28"/>
  <c r="T99" i="28"/>
  <c r="S100" i="28"/>
  <c r="T100" i="28"/>
  <c r="S101" i="28"/>
  <c r="T101" i="28"/>
  <c r="S102" i="28"/>
  <c r="T102" i="28"/>
  <c r="S103" i="28"/>
  <c r="T103" i="28"/>
  <c r="S104" i="28"/>
  <c r="T104" i="28"/>
  <c r="S105" i="28"/>
  <c r="T105" i="28"/>
  <c r="S106" i="28"/>
  <c r="T106" i="28"/>
  <c r="S107" i="28"/>
  <c r="T107" i="28"/>
  <c r="S108" i="28"/>
  <c r="T108" i="28"/>
  <c r="S109" i="28"/>
  <c r="T109" i="28"/>
  <c r="S110" i="28"/>
  <c r="T110" i="28"/>
  <c r="S111" i="28"/>
  <c r="T111" i="28"/>
  <c r="S112" i="28"/>
  <c r="T112" i="28"/>
  <c r="S113" i="28"/>
  <c r="T113" i="28"/>
  <c r="S114" i="28"/>
  <c r="T114" i="28"/>
  <c r="S115" i="28"/>
  <c r="T115" i="28"/>
  <c r="S116" i="28"/>
  <c r="T116" i="28"/>
  <c r="S117" i="28"/>
  <c r="T117" i="28"/>
  <c r="S118" i="28"/>
  <c r="T118" i="28"/>
  <c r="S119" i="28"/>
  <c r="T119" i="28"/>
  <c r="S120" i="28"/>
  <c r="T120" i="28"/>
  <c r="S121" i="28"/>
  <c r="T121" i="28"/>
  <c r="S122" i="28"/>
  <c r="T122" i="28"/>
  <c r="S123" i="28"/>
  <c r="T123" i="28"/>
  <c r="S124" i="28"/>
  <c r="T124" i="28"/>
  <c r="S125" i="28"/>
  <c r="T125" i="28"/>
  <c r="S126" i="28"/>
  <c r="T126" i="28"/>
  <c r="S127" i="28"/>
  <c r="T127" i="28"/>
  <c r="S128" i="28"/>
  <c r="T128" i="28"/>
  <c r="S129" i="28"/>
  <c r="T129" i="28"/>
  <c r="S130" i="28"/>
  <c r="T130" i="28"/>
  <c r="S131" i="28"/>
  <c r="T131" i="28"/>
  <c r="S132" i="28"/>
  <c r="T132" i="28"/>
  <c r="S133" i="28"/>
  <c r="T133" i="28"/>
  <c r="S134" i="28"/>
  <c r="T134" i="28"/>
  <c r="S135" i="28"/>
  <c r="T135" i="28"/>
  <c r="S136" i="28"/>
  <c r="T136" i="28"/>
  <c r="S137" i="28"/>
  <c r="T137" i="28"/>
  <c r="S138" i="28"/>
  <c r="T138" i="28"/>
  <c r="S139" i="28"/>
  <c r="T139" i="28"/>
  <c r="S140" i="28"/>
  <c r="T140" i="28"/>
  <c r="S141" i="28"/>
  <c r="T141" i="28"/>
  <c r="S142" i="28"/>
  <c r="T142" i="28"/>
  <c r="S143" i="28"/>
  <c r="T143" i="28"/>
  <c r="S144" i="28"/>
  <c r="T144" i="28"/>
  <c r="S145" i="28"/>
  <c r="T145" i="28"/>
  <c r="S146" i="28"/>
  <c r="T146" i="28"/>
  <c r="S147" i="28"/>
  <c r="T147" i="28"/>
  <c r="S148" i="28"/>
  <c r="T148" i="28"/>
  <c r="S149" i="28"/>
  <c r="T149" i="28"/>
  <c r="S150" i="28"/>
  <c r="T150" i="28"/>
  <c r="S151" i="28"/>
  <c r="T151" i="28"/>
  <c r="S152" i="28"/>
  <c r="T152" i="28"/>
  <c r="S153" i="28"/>
  <c r="T153" i="28"/>
  <c r="S154" i="28"/>
  <c r="T154" i="28"/>
  <c r="S155" i="28"/>
  <c r="T155" i="28"/>
  <c r="S156" i="28"/>
  <c r="T156" i="28"/>
  <c r="S157" i="28"/>
  <c r="T157" i="28"/>
  <c r="S158" i="28"/>
  <c r="T158" i="28"/>
  <c r="S159" i="28"/>
  <c r="T159" i="28"/>
  <c r="S160" i="28"/>
  <c r="T160" i="28"/>
  <c r="S161" i="28"/>
  <c r="T161" i="28"/>
  <c r="S162" i="28"/>
  <c r="T162" i="28"/>
  <c r="S163" i="28"/>
  <c r="T163" i="28"/>
  <c r="S164" i="28"/>
  <c r="T164" i="28"/>
  <c r="S165" i="28"/>
  <c r="T165" i="28"/>
  <c r="S166" i="28"/>
  <c r="T166" i="28"/>
  <c r="S167" i="28"/>
  <c r="T167" i="28"/>
  <c r="S168" i="28"/>
  <c r="T168" i="28"/>
  <c r="S169" i="28"/>
  <c r="T169" i="28"/>
  <c r="S170" i="28"/>
  <c r="T170" i="28"/>
  <c r="S171" i="28"/>
  <c r="T171" i="28"/>
  <c r="S172" i="28"/>
  <c r="T172" i="28"/>
  <c r="S173" i="28"/>
  <c r="T173" i="28"/>
  <c r="S174" i="28"/>
  <c r="T174" i="28"/>
  <c r="S175" i="28"/>
  <c r="T175" i="28"/>
  <c r="S176" i="28"/>
  <c r="T176" i="28"/>
  <c r="S177" i="28"/>
  <c r="T177" i="28"/>
  <c r="S178" i="28"/>
  <c r="T178" i="28"/>
  <c r="S179" i="28"/>
  <c r="T179" i="28"/>
  <c r="S180" i="28"/>
  <c r="T180" i="28"/>
  <c r="S181" i="28"/>
  <c r="T181" i="28"/>
  <c r="S182" i="28"/>
  <c r="T182" i="28"/>
  <c r="S183" i="28"/>
  <c r="T183" i="28"/>
  <c r="S184" i="28"/>
  <c r="T184" i="28"/>
  <c r="S185" i="28"/>
  <c r="T185" i="28"/>
  <c r="S186" i="28"/>
  <c r="T186" i="28"/>
  <c r="S187" i="28"/>
  <c r="T187" i="28"/>
  <c r="S188" i="28"/>
  <c r="T188" i="28"/>
  <c r="S189" i="28"/>
  <c r="T189" i="28"/>
  <c r="S190" i="28"/>
  <c r="T190" i="28"/>
  <c r="S191" i="28"/>
  <c r="T191" i="28"/>
  <c r="S192" i="28"/>
  <c r="T192" i="28"/>
  <c r="S193" i="28"/>
  <c r="T193" i="28"/>
  <c r="S194" i="28"/>
  <c r="T194" i="28"/>
  <c r="S195" i="28"/>
  <c r="T195" i="28"/>
  <c r="S196" i="28"/>
  <c r="T196" i="28"/>
  <c r="BY4" i="27"/>
  <c r="BH3" i="27" s="1"/>
  <c r="CC4" i="27"/>
  <c r="BU3" i="27" s="1"/>
  <c r="BH12" i="27"/>
  <c r="BQ12" i="27"/>
  <c r="CK12" i="27"/>
  <c r="CM12" i="27"/>
  <c r="CO12" i="27"/>
  <c r="CQ12" i="27"/>
  <c r="CS12" i="27"/>
  <c r="DP12" i="27" s="1"/>
  <c r="CU12" i="27"/>
  <c r="DR12" i="27" s="1"/>
  <c r="CW12" i="27"/>
  <c r="DT12" i="27" s="1"/>
  <c r="CY12" i="27"/>
  <c r="DA12" i="27"/>
  <c r="DC12" i="27"/>
  <c r="DH12" i="27"/>
  <c r="EE12" i="27" s="1"/>
  <c r="EG12" i="27" s="1"/>
  <c r="EI12" i="27" s="1"/>
  <c r="DJ12" i="27"/>
  <c r="DL12" i="27"/>
  <c r="DV12" i="27"/>
  <c r="DX12" i="27"/>
  <c r="DZ12" i="27"/>
  <c r="BH13" i="27"/>
  <c r="BQ13" i="27"/>
  <c r="CH13" i="27"/>
  <c r="CK13" i="27"/>
  <c r="DH13" i="27" s="1"/>
  <c r="EE13" i="27" s="1"/>
  <c r="CM13" i="27"/>
  <c r="DJ13" i="27" s="1"/>
  <c r="CO13" i="27"/>
  <c r="DL13" i="27" s="1"/>
  <c r="CQ13" i="27"/>
  <c r="CS13" i="27"/>
  <c r="CU13" i="27"/>
  <c r="CW13" i="27"/>
  <c r="CY13" i="27"/>
  <c r="DV13" i="27" s="1"/>
  <c r="DA13" i="27"/>
  <c r="DX13" i="27" s="1"/>
  <c r="DC13" i="27"/>
  <c r="DZ13" i="27" s="1"/>
  <c r="DN13" i="27"/>
  <c r="DP13" i="27"/>
  <c r="DR13" i="27"/>
  <c r="DT13" i="27"/>
  <c r="EG13" i="27"/>
  <c r="EI13" i="27" s="1"/>
  <c r="EK13" i="27" s="1"/>
  <c r="EM13" i="27"/>
  <c r="EO13" i="27" s="1"/>
  <c r="EQ13" i="27" s="1"/>
  <c r="BH14" i="27"/>
  <c r="BQ14" i="27"/>
  <c r="CK14" i="27"/>
  <c r="CM14" i="27"/>
  <c r="CO14" i="27"/>
  <c r="DL14" i="27" s="1"/>
  <c r="CQ14" i="27"/>
  <c r="CS14" i="27"/>
  <c r="DP14" i="27" s="1"/>
  <c r="CU14" i="27"/>
  <c r="DR14" i="27" s="1"/>
  <c r="CW14" i="27"/>
  <c r="DT14" i="27" s="1"/>
  <c r="CY14" i="27"/>
  <c r="DA14" i="27"/>
  <c r="DC14" i="27"/>
  <c r="DH14" i="27"/>
  <c r="DJ14" i="27"/>
  <c r="DN14" i="27"/>
  <c r="DV14" i="27"/>
  <c r="DX14" i="27"/>
  <c r="DZ14" i="27"/>
  <c r="EE14" i="27"/>
  <c r="EG14" i="27" s="1"/>
  <c r="BH15" i="27"/>
  <c r="BQ15" i="27"/>
  <c r="CH15" i="27"/>
  <c r="CK15" i="27"/>
  <c r="DH15" i="27" s="1"/>
  <c r="EE15" i="27" s="1"/>
  <c r="CM15" i="27"/>
  <c r="DJ15" i="27" s="1"/>
  <c r="CO15" i="27"/>
  <c r="DL15" i="27" s="1"/>
  <c r="CQ15" i="27"/>
  <c r="CS15" i="27"/>
  <c r="CU15" i="27"/>
  <c r="CW15" i="27"/>
  <c r="CY15" i="27"/>
  <c r="DA15" i="27"/>
  <c r="DX15" i="27" s="1"/>
  <c r="DC15" i="27"/>
  <c r="DZ15" i="27" s="1"/>
  <c r="DN15" i="27"/>
  <c r="DP15" i="27"/>
  <c r="DR15" i="27"/>
  <c r="DT15" i="27"/>
  <c r="DV15" i="27"/>
  <c r="EG15" i="27"/>
  <c r="BH16" i="27"/>
  <c r="BQ16" i="27"/>
  <c r="CK16" i="27"/>
  <c r="CM16" i="27"/>
  <c r="CO16" i="27"/>
  <c r="CQ16" i="27"/>
  <c r="CS16" i="27"/>
  <c r="DP16" i="27" s="1"/>
  <c r="CU16" i="27"/>
  <c r="DR16" i="27" s="1"/>
  <c r="CW16" i="27"/>
  <c r="DT16" i="27" s="1"/>
  <c r="CY16" i="27"/>
  <c r="DA16" i="27"/>
  <c r="DC16" i="27"/>
  <c r="DH16" i="27"/>
  <c r="EE16" i="27" s="1"/>
  <c r="DJ16" i="27"/>
  <c r="DL16" i="27"/>
  <c r="DN16" i="27"/>
  <c r="DV16" i="27"/>
  <c r="DX16" i="27"/>
  <c r="DZ16" i="27"/>
  <c r="EG16" i="27"/>
  <c r="BH17" i="27"/>
  <c r="BQ17" i="27"/>
  <c r="CH17" i="27"/>
  <c r="CK17" i="27"/>
  <c r="CM17" i="27"/>
  <c r="DJ17" i="27" s="1"/>
  <c r="CO17" i="27"/>
  <c r="DL17" i="27" s="1"/>
  <c r="CQ17" i="27"/>
  <c r="CS17" i="27"/>
  <c r="CU17" i="27"/>
  <c r="CW17" i="27"/>
  <c r="CY17" i="27"/>
  <c r="DV17" i="27" s="1"/>
  <c r="DA17" i="27"/>
  <c r="DX17" i="27" s="1"/>
  <c r="DC17" i="27"/>
  <c r="DZ17" i="27" s="1"/>
  <c r="DN17" i="27"/>
  <c r="DP17" i="27"/>
  <c r="DR17" i="27"/>
  <c r="DT17" i="27"/>
  <c r="BH18" i="27"/>
  <c r="BQ18" i="27"/>
  <c r="CK18" i="27"/>
  <c r="CM18" i="27"/>
  <c r="CO18" i="27"/>
  <c r="DL18" i="27" s="1"/>
  <c r="CQ18" i="27"/>
  <c r="DN18" i="27" s="1"/>
  <c r="CS18" i="27"/>
  <c r="DP18" i="27" s="1"/>
  <c r="CU18" i="27"/>
  <c r="DR18" i="27" s="1"/>
  <c r="CW18" i="27"/>
  <c r="DT18" i="27" s="1"/>
  <c r="CY18" i="27"/>
  <c r="DA18" i="27"/>
  <c r="DC18" i="27"/>
  <c r="DH18" i="27"/>
  <c r="DJ18" i="27"/>
  <c r="DV18" i="27"/>
  <c r="DX18" i="27"/>
  <c r="DZ18" i="27"/>
  <c r="EE18" i="27"/>
  <c r="EG18" i="27" s="1"/>
  <c r="EI18" i="27" s="1"/>
  <c r="EK18" i="27" s="1"/>
  <c r="EM18" i="27" s="1"/>
  <c r="EO18" i="27" s="1"/>
  <c r="EQ18" i="27" s="1"/>
  <c r="ES18" i="27" s="1"/>
  <c r="EU18" i="27" s="1"/>
  <c r="EW18" i="27" s="1"/>
  <c r="BH19" i="27"/>
  <c r="BQ19" i="27"/>
  <c r="CH19" i="27"/>
  <c r="CK19" i="27"/>
  <c r="DH19" i="27" s="1"/>
  <c r="EE19" i="27" s="1"/>
  <c r="CM19" i="27"/>
  <c r="DJ19" i="27" s="1"/>
  <c r="EG19" i="27" s="1"/>
  <c r="CO19" i="27"/>
  <c r="DL19" i="27" s="1"/>
  <c r="CQ19" i="27"/>
  <c r="CS19" i="27"/>
  <c r="CU19" i="27"/>
  <c r="CW19" i="27"/>
  <c r="CY19" i="27"/>
  <c r="DA19" i="27"/>
  <c r="DX19" i="27" s="1"/>
  <c r="DC19" i="27"/>
  <c r="DZ19" i="27" s="1"/>
  <c r="DN19" i="27"/>
  <c r="DP19" i="27"/>
  <c r="DR19" i="27"/>
  <c r="DT19" i="27"/>
  <c r="DV19" i="27"/>
  <c r="BH20" i="27"/>
  <c r="BQ20" i="27"/>
  <c r="CK20" i="27"/>
  <c r="CM20" i="27"/>
  <c r="CO20" i="27"/>
  <c r="CQ20" i="27"/>
  <c r="CS20" i="27"/>
  <c r="DP20" i="27" s="1"/>
  <c r="CU20" i="27"/>
  <c r="DR20" i="27" s="1"/>
  <c r="CW20" i="27"/>
  <c r="DT20" i="27" s="1"/>
  <c r="CY20" i="27"/>
  <c r="DA20" i="27"/>
  <c r="DC20" i="27"/>
  <c r="DH20" i="27"/>
  <c r="DJ20" i="27"/>
  <c r="DL20" i="27"/>
  <c r="DN20" i="27"/>
  <c r="DV20" i="27"/>
  <c r="DX20" i="27"/>
  <c r="DZ20" i="27"/>
  <c r="EE20" i="27"/>
  <c r="EG20" i="27" s="1"/>
  <c r="BH21" i="27"/>
  <c r="BQ21" i="27"/>
  <c r="CH21" i="27"/>
  <c r="CK21" i="27"/>
  <c r="DH21" i="27" s="1"/>
  <c r="EE21" i="27" s="1"/>
  <c r="CM21" i="27"/>
  <c r="DJ21" i="27" s="1"/>
  <c r="EG21" i="27" s="1"/>
  <c r="CO21" i="27"/>
  <c r="DL21" i="27" s="1"/>
  <c r="EI21" i="27" s="1"/>
  <c r="EK21" i="27" s="1"/>
  <c r="EM21" i="27" s="1"/>
  <c r="EO21" i="27" s="1"/>
  <c r="EQ21" i="27" s="1"/>
  <c r="ES21" i="27" s="1"/>
  <c r="EU21" i="27" s="1"/>
  <c r="EW21" i="27" s="1"/>
  <c r="CQ21" i="27"/>
  <c r="CS21" i="27"/>
  <c r="CU21" i="27"/>
  <c r="CW21" i="27"/>
  <c r="CY21" i="27"/>
  <c r="DA21" i="27"/>
  <c r="DX21" i="27" s="1"/>
  <c r="DC21" i="27"/>
  <c r="DZ21" i="27" s="1"/>
  <c r="DN21" i="27"/>
  <c r="DP21" i="27"/>
  <c r="DR21" i="27"/>
  <c r="DT21" i="27"/>
  <c r="DV21" i="27"/>
  <c r="BH22" i="27"/>
  <c r="BQ22" i="27"/>
  <c r="CK22" i="27"/>
  <c r="CM22" i="27"/>
  <c r="CO22" i="27"/>
  <c r="CQ22" i="27"/>
  <c r="CS22" i="27"/>
  <c r="DP22" i="27" s="1"/>
  <c r="CU22" i="27"/>
  <c r="DR22" i="27" s="1"/>
  <c r="CW22" i="27"/>
  <c r="DT22" i="27" s="1"/>
  <c r="CY22" i="27"/>
  <c r="DA22" i="27"/>
  <c r="DC22" i="27"/>
  <c r="DH22" i="27"/>
  <c r="DJ22" i="27"/>
  <c r="DL22" i="27"/>
  <c r="DN22" i="27"/>
  <c r="DV22" i="27"/>
  <c r="DX22" i="27"/>
  <c r="DZ22" i="27"/>
  <c r="EE22" i="27"/>
  <c r="T23" i="27"/>
  <c r="V23" i="27"/>
  <c r="X23" i="27"/>
  <c r="Z23" i="27"/>
  <c r="AB23" i="27"/>
  <c r="AD23" i="27"/>
  <c r="AF23" i="27"/>
  <c r="AH23" i="27"/>
  <c r="AJ23" i="27"/>
  <c r="AL23" i="27"/>
  <c r="AN23" i="27"/>
  <c r="AP23" i="27"/>
  <c r="AR23" i="27"/>
  <c r="AT23" i="27"/>
  <c r="AV23" i="27"/>
  <c r="AX23" i="27"/>
  <c r="AZ23" i="27"/>
  <c r="BB23" i="27"/>
  <c r="BD23" i="27"/>
  <c r="BF23" i="27"/>
  <c r="T25" i="27"/>
  <c r="V25" i="27"/>
  <c r="X25" i="27"/>
  <c r="Z25" i="27"/>
  <c r="AB25" i="27"/>
  <c r="AD25" i="27"/>
  <c r="AF25" i="27"/>
  <c r="AH25" i="27"/>
  <c r="AJ25" i="27"/>
  <c r="AL25" i="27"/>
  <c r="AN25" i="27"/>
  <c r="AP25" i="27"/>
  <c r="AR25" i="27"/>
  <c r="AT25" i="27"/>
  <c r="AV25" i="27"/>
  <c r="AX25" i="27"/>
  <c r="AZ25" i="27"/>
  <c r="BB25" i="27"/>
  <c r="BD25" i="27"/>
  <c r="BF25" i="27"/>
  <c r="T27" i="27"/>
  <c r="V27" i="27"/>
  <c r="X27" i="27"/>
  <c r="Z27" i="27"/>
  <c r="AB27" i="27"/>
  <c r="AD27" i="27"/>
  <c r="AF27" i="27"/>
  <c r="AH27" i="27"/>
  <c r="AJ27" i="27"/>
  <c r="AL27" i="27"/>
  <c r="AN27" i="27"/>
  <c r="AP27" i="27"/>
  <c r="AR27" i="27"/>
  <c r="AT27" i="27"/>
  <c r="AV27" i="27"/>
  <c r="AX27" i="27"/>
  <c r="AZ27" i="27"/>
  <c r="BB27" i="27"/>
  <c r="BD27" i="27"/>
  <c r="BF27" i="27"/>
  <c r="R29" i="27"/>
  <c r="CH12" i="27" s="1"/>
  <c r="BH13" i="26"/>
  <c r="BQ13" i="26"/>
  <c r="CK13" i="26"/>
  <c r="CM13" i="26"/>
  <c r="DJ13" i="26" s="1"/>
  <c r="CO13" i="26"/>
  <c r="DL13" i="26" s="1"/>
  <c r="CQ13" i="26"/>
  <c r="DN13" i="26" s="1"/>
  <c r="CS13" i="26"/>
  <c r="DP13" i="26" s="1"/>
  <c r="CU13" i="26"/>
  <c r="DR13" i="26" s="1"/>
  <c r="CW13" i="26"/>
  <c r="DT13" i="26" s="1"/>
  <c r="CY13" i="26"/>
  <c r="DV13" i="26" s="1"/>
  <c r="DA13" i="26"/>
  <c r="DX13" i="26" s="1"/>
  <c r="DC13" i="26"/>
  <c r="DZ13" i="26" s="1"/>
  <c r="BH14" i="26"/>
  <c r="BQ14" i="26"/>
  <c r="CK14" i="26"/>
  <c r="CM14" i="26"/>
  <c r="DJ14" i="26" s="1"/>
  <c r="CO14" i="26"/>
  <c r="DL14" i="26" s="1"/>
  <c r="CQ14" i="26"/>
  <c r="DN14" i="26" s="1"/>
  <c r="CS14" i="26"/>
  <c r="DP14" i="26" s="1"/>
  <c r="CU14" i="26"/>
  <c r="DR14" i="26" s="1"/>
  <c r="CW14" i="26"/>
  <c r="DT14" i="26" s="1"/>
  <c r="CY14" i="26"/>
  <c r="DV14" i="26" s="1"/>
  <c r="DA14" i="26"/>
  <c r="DX14" i="26" s="1"/>
  <c r="DC14" i="26"/>
  <c r="DZ14" i="26" s="1"/>
  <c r="BH15" i="26"/>
  <c r="BQ15" i="26"/>
  <c r="CK15" i="26"/>
  <c r="DH15" i="26" s="1"/>
  <c r="EE15" i="26" s="1"/>
  <c r="CM15" i="26"/>
  <c r="DJ15" i="26" s="1"/>
  <c r="CO15" i="26"/>
  <c r="DL15" i="26" s="1"/>
  <c r="CQ15" i="26"/>
  <c r="DN15" i="26" s="1"/>
  <c r="CS15" i="26"/>
  <c r="CU15" i="26"/>
  <c r="DR15" i="26" s="1"/>
  <c r="CW15" i="26"/>
  <c r="DT15" i="26" s="1"/>
  <c r="CY15" i="26"/>
  <c r="DV15" i="26" s="1"/>
  <c r="DA15" i="26"/>
  <c r="DX15" i="26" s="1"/>
  <c r="DC15" i="26"/>
  <c r="DZ15" i="26" s="1"/>
  <c r="DP15" i="26"/>
  <c r="BH16" i="26"/>
  <c r="BQ16" i="26"/>
  <c r="BZ16" i="26"/>
  <c r="CK16" i="26"/>
  <c r="DH16" i="26" s="1"/>
  <c r="EE16" i="26" s="1"/>
  <c r="CM16" i="26"/>
  <c r="DJ16" i="26" s="1"/>
  <c r="CO16" i="26"/>
  <c r="DL16" i="26" s="1"/>
  <c r="CQ16" i="26"/>
  <c r="DN16" i="26" s="1"/>
  <c r="CS16" i="26"/>
  <c r="DP16" i="26" s="1"/>
  <c r="CU16" i="26"/>
  <c r="DR16" i="26" s="1"/>
  <c r="CW16" i="26"/>
  <c r="DT16" i="26" s="1"/>
  <c r="CY16" i="26"/>
  <c r="DV16" i="26" s="1"/>
  <c r="DA16" i="26"/>
  <c r="DX16" i="26" s="1"/>
  <c r="DC16" i="26"/>
  <c r="DZ16" i="26" s="1"/>
  <c r="BH17" i="26"/>
  <c r="BQ17" i="26"/>
  <c r="CK17" i="26"/>
  <c r="CM17" i="26"/>
  <c r="DJ17" i="26" s="1"/>
  <c r="CO17" i="26"/>
  <c r="DL17" i="26" s="1"/>
  <c r="CQ17" i="26"/>
  <c r="DN17" i="26" s="1"/>
  <c r="CS17" i="26"/>
  <c r="DP17" i="26" s="1"/>
  <c r="CU17" i="26"/>
  <c r="DR17" i="26" s="1"/>
  <c r="CW17" i="26"/>
  <c r="DT17" i="26" s="1"/>
  <c r="CY17" i="26"/>
  <c r="DV17" i="26" s="1"/>
  <c r="DA17" i="26"/>
  <c r="DX17" i="26" s="1"/>
  <c r="DC17" i="26"/>
  <c r="DZ17" i="26" s="1"/>
  <c r="BH18" i="26"/>
  <c r="BQ18" i="26"/>
  <c r="CK18" i="26"/>
  <c r="DH18" i="26" s="1"/>
  <c r="EE18" i="26" s="1"/>
  <c r="CM18" i="26"/>
  <c r="DJ18" i="26" s="1"/>
  <c r="CO18" i="26"/>
  <c r="DL18" i="26" s="1"/>
  <c r="CQ18" i="26"/>
  <c r="DN18" i="26" s="1"/>
  <c r="CS18" i="26"/>
  <c r="DP18" i="26" s="1"/>
  <c r="CU18" i="26"/>
  <c r="DR18" i="26" s="1"/>
  <c r="CW18" i="26"/>
  <c r="DT18" i="26" s="1"/>
  <c r="CY18" i="26"/>
  <c r="DV18" i="26" s="1"/>
  <c r="DA18" i="26"/>
  <c r="DX18" i="26" s="1"/>
  <c r="DC18" i="26"/>
  <c r="DZ18" i="26" s="1"/>
  <c r="BH19" i="26"/>
  <c r="BQ19" i="26"/>
  <c r="CK19" i="26"/>
  <c r="DH19" i="26" s="1"/>
  <c r="EE19" i="26" s="1"/>
  <c r="CM19" i="26"/>
  <c r="DJ19" i="26" s="1"/>
  <c r="CO19" i="26"/>
  <c r="DL19" i="26" s="1"/>
  <c r="CQ19" i="26"/>
  <c r="DN19" i="26" s="1"/>
  <c r="CS19" i="26"/>
  <c r="DP19" i="26" s="1"/>
  <c r="CU19" i="26"/>
  <c r="DR19" i="26" s="1"/>
  <c r="CW19" i="26"/>
  <c r="DT19" i="26" s="1"/>
  <c r="CY19" i="26"/>
  <c r="DV19" i="26" s="1"/>
  <c r="DA19" i="26"/>
  <c r="DX19" i="26" s="1"/>
  <c r="DC19" i="26"/>
  <c r="DZ19" i="26" s="1"/>
  <c r="BH20" i="26"/>
  <c r="BQ20" i="26"/>
  <c r="CK20" i="26"/>
  <c r="DH20" i="26" s="1"/>
  <c r="EE20" i="26" s="1"/>
  <c r="EG20" i="26" s="1"/>
  <c r="EI20" i="26" s="1"/>
  <c r="CM20" i="26"/>
  <c r="DJ20" i="26" s="1"/>
  <c r="CO20" i="26"/>
  <c r="DL20" i="26" s="1"/>
  <c r="CQ20" i="26"/>
  <c r="DN20" i="26" s="1"/>
  <c r="CS20" i="26"/>
  <c r="DP20" i="26" s="1"/>
  <c r="CU20" i="26"/>
  <c r="DR20" i="26" s="1"/>
  <c r="CW20" i="26"/>
  <c r="DT20" i="26" s="1"/>
  <c r="CY20" i="26"/>
  <c r="DV20" i="26" s="1"/>
  <c r="DA20" i="26"/>
  <c r="DX20" i="26" s="1"/>
  <c r="DC20" i="26"/>
  <c r="DZ20" i="26" s="1"/>
  <c r="BH21" i="26"/>
  <c r="BQ21" i="26"/>
  <c r="CK21" i="26"/>
  <c r="DH21" i="26" s="1"/>
  <c r="EE21" i="26" s="1"/>
  <c r="CM21" i="26"/>
  <c r="DJ21" i="26" s="1"/>
  <c r="CO21" i="26"/>
  <c r="DL21" i="26" s="1"/>
  <c r="CQ21" i="26"/>
  <c r="DN21" i="26" s="1"/>
  <c r="CS21" i="26"/>
  <c r="DP21" i="26" s="1"/>
  <c r="CU21" i="26"/>
  <c r="DR21" i="26" s="1"/>
  <c r="CW21" i="26"/>
  <c r="DT21" i="26" s="1"/>
  <c r="CY21" i="26"/>
  <c r="DV21" i="26" s="1"/>
  <c r="DA21" i="26"/>
  <c r="DX21" i="26" s="1"/>
  <c r="DC21" i="26"/>
  <c r="DZ21" i="26" s="1"/>
  <c r="BH22" i="26"/>
  <c r="BQ22" i="26"/>
  <c r="CK22" i="26"/>
  <c r="DH22" i="26" s="1"/>
  <c r="EE22" i="26" s="1"/>
  <c r="CM22" i="26"/>
  <c r="DJ22" i="26" s="1"/>
  <c r="CO22" i="26"/>
  <c r="DL22" i="26" s="1"/>
  <c r="CQ22" i="26"/>
  <c r="DN22" i="26" s="1"/>
  <c r="CS22" i="26"/>
  <c r="DP22" i="26" s="1"/>
  <c r="CU22" i="26"/>
  <c r="DR22" i="26" s="1"/>
  <c r="CW22" i="26"/>
  <c r="DT22" i="26" s="1"/>
  <c r="CY22" i="26"/>
  <c r="DV22" i="26" s="1"/>
  <c r="DA22" i="26"/>
  <c r="DX22" i="26" s="1"/>
  <c r="DC22" i="26"/>
  <c r="DZ22" i="26" s="1"/>
  <c r="T23" i="26"/>
  <c r="V23" i="26"/>
  <c r="X23" i="26"/>
  <c r="Z23" i="26"/>
  <c r="AB23" i="26"/>
  <c r="AD23" i="26"/>
  <c r="AF23" i="26"/>
  <c r="AH23" i="26"/>
  <c r="AJ23" i="26"/>
  <c r="AL23" i="26"/>
  <c r="AN23" i="26"/>
  <c r="AP23" i="26"/>
  <c r="AR23" i="26"/>
  <c r="AT23" i="26"/>
  <c r="AV23" i="26"/>
  <c r="AX23" i="26"/>
  <c r="AZ23" i="26"/>
  <c r="BB23" i="26"/>
  <c r="BD23" i="26"/>
  <c r="T25" i="26"/>
  <c r="V25" i="26"/>
  <c r="X25" i="26"/>
  <c r="Z25" i="26"/>
  <c r="AB25" i="26"/>
  <c r="AD25" i="26"/>
  <c r="AF25" i="26"/>
  <c r="AH25" i="26"/>
  <c r="AJ25" i="26"/>
  <c r="AL25" i="26"/>
  <c r="AN25" i="26"/>
  <c r="AP25" i="26"/>
  <c r="AR25" i="26"/>
  <c r="AT25" i="26"/>
  <c r="AV25" i="26"/>
  <c r="AX25" i="26"/>
  <c r="AZ25" i="26"/>
  <c r="BB25" i="26"/>
  <c r="BD25" i="26"/>
  <c r="BF25" i="26"/>
  <c r="T27" i="26"/>
  <c r="V27" i="26"/>
  <c r="X27" i="26"/>
  <c r="Z27" i="26"/>
  <c r="AB27" i="26"/>
  <c r="AD27" i="26"/>
  <c r="AF27" i="26"/>
  <c r="AH27" i="26"/>
  <c r="AJ27" i="26"/>
  <c r="AL27" i="26"/>
  <c r="AN27" i="26"/>
  <c r="AP27" i="26"/>
  <c r="AR27" i="26"/>
  <c r="AT27" i="26"/>
  <c r="AV27" i="26"/>
  <c r="AX27" i="26"/>
  <c r="AZ27" i="26"/>
  <c r="BB27" i="26"/>
  <c r="BD27" i="26"/>
  <c r="BF27" i="26"/>
  <c r="R29" i="26"/>
  <c r="CH16" i="26" s="1"/>
  <c r="N34" i="26"/>
  <c r="N35" i="26"/>
  <c r="D64" i="26" s="1"/>
  <c r="N36" i="26"/>
  <c r="D65" i="26" s="1"/>
  <c r="N37" i="26"/>
  <c r="D66" i="26" s="1"/>
  <c r="N38" i="26"/>
  <c r="D67" i="26" s="1"/>
  <c r="FF13" i="29" l="1"/>
  <c r="FB13" i="29"/>
  <c r="FD13" i="29"/>
  <c r="FY13" i="29"/>
  <c r="FH13" i="29"/>
  <c r="FY21" i="29"/>
  <c r="FH21" i="29"/>
  <c r="FH20" i="29"/>
  <c r="FF17" i="29"/>
  <c r="FB14" i="29"/>
  <c r="FD14" i="29"/>
  <c r="FF20" i="29"/>
  <c r="FY20" i="29"/>
  <c r="FB20" i="29"/>
  <c r="FJ20" i="29"/>
  <c r="FL17" i="29"/>
  <c r="FB21" i="29"/>
  <c r="FF21" i="29"/>
  <c r="FB19" i="29"/>
  <c r="FF14" i="29"/>
  <c r="FR17" i="29"/>
  <c r="BH4" i="29"/>
  <c r="N50" i="26"/>
  <c r="EI15" i="29"/>
  <c r="FD15" i="29"/>
  <c r="EM22" i="29"/>
  <c r="FH22" i="29"/>
  <c r="FH18" i="29"/>
  <c r="EO21" i="29"/>
  <c r="FJ21" i="29"/>
  <c r="EM14" i="29"/>
  <c r="FH14" i="29"/>
  <c r="FB18" i="29"/>
  <c r="FL18" i="29"/>
  <c r="EO13" i="29"/>
  <c r="FJ13" i="29"/>
  <c r="EI19" i="29"/>
  <c r="FD19" i="29"/>
  <c r="FF18" i="29"/>
  <c r="EI16" i="29"/>
  <c r="FD16" i="29"/>
  <c r="FJ18" i="29"/>
  <c r="FP18" i="29"/>
  <c r="BN24" i="29"/>
  <c r="AZ44" i="29" s="1"/>
  <c r="D47" i="29"/>
  <c r="FN18" i="29"/>
  <c r="EQ20" i="29"/>
  <c r="FL20" i="29"/>
  <c r="EK23" i="29"/>
  <c r="FF23" i="29"/>
  <c r="FD18" i="29"/>
  <c r="FR18" i="29"/>
  <c r="EW18" i="29"/>
  <c r="FT18" i="29" s="1"/>
  <c r="N39" i="26"/>
  <c r="D63" i="26"/>
  <c r="T9" i="27"/>
  <c r="X9" i="27" s="1"/>
  <c r="AB9" i="27" s="1"/>
  <c r="AF9" i="27" s="1"/>
  <c r="AJ9" i="27" s="1"/>
  <c r="AN9" i="27" s="1"/>
  <c r="BS41" i="27"/>
  <c r="BS44" i="27"/>
  <c r="BS42" i="27"/>
  <c r="BS40" i="27"/>
  <c r="BS43" i="27"/>
  <c r="N39" i="27"/>
  <c r="BS36" i="27"/>
  <c r="AG39" i="27"/>
  <c r="BS39" i="27"/>
  <c r="BS35" i="27"/>
  <c r="BS38" i="27"/>
  <c r="BS34" i="27"/>
  <c r="BS37" i="27"/>
  <c r="EG21" i="26"/>
  <c r="BZ18" i="26"/>
  <c r="BZ16" i="27"/>
  <c r="EG15" i="26"/>
  <c r="EI15" i="26" s="1"/>
  <c r="EK15" i="26" s="1"/>
  <c r="EM15" i="26" s="1"/>
  <c r="EO15" i="26" s="1"/>
  <c r="EQ15" i="26" s="1"/>
  <c r="ES15" i="26" s="1"/>
  <c r="EU15" i="26" s="1"/>
  <c r="EW15" i="26" s="1"/>
  <c r="CH17" i="26"/>
  <c r="EK20" i="26"/>
  <c r="EM20" i="26" s="1"/>
  <c r="EO20" i="26" s="1"/>
  <c r="EQ20" i="26" s="1"/>
  <c r="ES20" i="26" s="1"/>
  <c r="EU20" i="26" s="1"/>
  <c r="EW20" i="26" s="1"/>
  <c r="AG39" i="26"/>
  <c r="EG19" i="26"/>
  <c r="EI19" i="26" s="1"/>
  <c r="EK19" i="26" s="1"/>
  <c r="EM19" i="26" s="1"/>
  <c r="EO19" i="26" s="1"/>
  <c r="EQ19" i="26" s="1"/>
  <c r="ES19" i="26" s="1"/>
  <c r="EU19" i="26" s="1"/>
  <c r="EW19" i="26" s="1"/>
  <c r="AG50" i="26"/>
  <c r="DE19" i="26"/>
  <c r="CH14" i="26"/>
  <c r="EG22" i="26"/>
  <c r="EI22" i="26" s="1"/>
  <c r="EK22" i="26" s="1"/>
  <c r="EM22" i="26" s="1"/>
  <c r="EO22" i="26" s="1"/>
  <c r="EQ22" i="26" s="1"/>
  <c r="ES22" i="26" s="1"/>
  <c r="EU22" i="26" s="1"/>
  <c r="EW22" i="26" s="1"/>
  <c r="CH15" i="26"/>
  <c r="BF23" i="26"/>
  <c r="BD24" i="26" s="1"/>
  <c r="EG18" i="26"/>
  <c r="EI18" i="26" s="1"/>
  <c r="EK18" i="26"/>
  <c r="EM18" i="26" s="1"/>
  <c r="EO18" i="26" s="1"/>
  <c r="EQ18" i="26" s="1"/>
  <c r="ES18" i="26" s="1"/>
  <c r="EU18" i="26" s="1"/>
  <c r="EW18" i="26" s="1"/>
  <c r="DE16" i="26"/>
  <c r="CF16" i="26" s="1"/>
  <c r="CC5" i="26"/>
  <c r="BU4" i="26" s="1"/>
  <c r="BY5" i="26"/>
  <c r="X28" i="26"/>
  <c r="AJ24" i="27"/>
  <c r="AV28" i="27"/>
  <c r="AV24" i="27"/>
  <c r="AF24" i="27"/>
  <c r="BD28" i="27"/>
  <c r="X28" i="27"/>
  <c r="AV26" i="27"/>
  <c r="AF26" i="27"/>
  <c r="BD24" i="27"/>
  <c r="AN24" i="27"/>
  <c r="X24" i="27"/>
  <c r="AJ28" i="26"/>
  <c r="AR28" i="27"/>
  <c r="AR24" i="27"/>
  <c r="AB24" i="27"/>
  <c r="AV26" i="26"/>
  <c r="AV28" i="26"/>
  <c r="AF28" i="26"/>
  <c r="AV24" i="26"/>
  <c r="AR28" i="26"/>
  <c r="AB28" i="26"/>
  <c r="AZ26" i="26"/>
  <c r="AJ26" i="26"/>
  <c r="T26" i="26"/>
  <c r="AR24" i="26"/>
  <c r="AB24" i="26"/>
  <c r="X24" i="26"/>
  <c r="AR26" i="26"/>
  <c r="AB26" i="26"/>
  <c r="AZ24" i="26"/>
  <c r="AJ24" i="26"/>
  <c r="T24" i="26"/>
  <c r="BD26" i="26"/>
  <c r="X26" i="26"/>
  <c r="AF26" i="26"/>
  <c r="AZ28" i="27"/>
  <c r="AJ28" i="27"/>
  <c r="T28" i="27"/>
  <c r="AR26" i="27"/>
  <c r="AN28" i="26"/>
  <c r="BD28" i="26"/>
  <c r="AF28" i="27"/>
  <c r="AB26" i="27"/>
  <c r="AN26" i="26"/>
  <c r="AN24" i="26"/>
  <c r="BD26" i="27"/>
  <c r="AN26" i="27"/>
  <c r="X26" i="27"/>
  <c r="DE15" i="27"/>
  <c r="DE18" i="26"/>
  <c r="DE14" i="26"/>
  <c r="DH14" i="26"/>
  <c r="EE14" i="26" s="1"/>
  <c r="EG14" i="26" s="1"/>
  <c r="EI14" i="26" s="1"/>
  <c r="EK14" i="26" s="1"/>
  <c r="EM14" i="26" s="1"/>
  <c r="EO14" i="26" s="1"/>
  <c r="EQ14" i="26" s="1"/>
  <c r="ES14" i="26" s="1"/>
  <c r="EU14" i="26" s="1"/>
  <c r="EW14" i="26" s="1"/>
  <c r="BZ20" i="27"/>
  <c r="CF20" i="27" s="1"/>
  <c r="BZ20" i="26"/>
  <c r="BZ22" i="27"/>
  <c r="CF22" i="27" s="1"/>
  <c r="EI19" i="27"/>
  <c r="EK19" i="27" s="1"/>
  <c r="EM19" i="27" s="1"/>
  <c r="EO19" i="27" s="1"/>
  <c r="EQ19" i="27" s="1"/>
  <c r="ES19" i="27" s="1"/>
  <c r="EU19" i="27" s="1"/>
  <c r="EW19" i="27" s="1"/>
  <c r="EI15" i="27"/>
  <c r="EK15" i="27" s="1"/>
  <c r="EM15" i="27" s="1"/>
  <c r="EO15" i="27" s="1"/>
  <c r="EQ15" i="27" s="1"/>
  <c r="ES15" i="27" s="1"/>
  <c r="EU15" i="27" s="1"/>
  <c r="EW15" i="27" s="1"/>
  <c r="DE13" i="27"/>
  <c r="EI16" i="27"/>
  <c r="EK16" i="27" s="1"/>
  <c r="EM16" i="27" s="1"/>
  <c r="EO16" i="27" s="1"/>
  <c r="EQ16" i="27" s="1"/>
  <c r="ES16" i="27" s="1"/>
  <c r="EU16" i="27" s="1"/>
  <c r="EW16" i="27" s="1"/>
  <c r="BZ14" i="26"/>
  <c r="DE22" i="26"/>
  <c r="DE19" i="27"/>
  <c r="DE16" i="27"/>
  <c r="CF16" i="27" s="1"/>
  <c r="AZ28" i="26"/>
  <c r="T28" i="26"/>
  <c r="AN28" i="27"/>
  <c r="DE14" i="27"/>
  <c r="BZ12" i="27"/>
  <c r="DE13" i="26"/>
  <c r="DH17" i="27"/>
  <c r="EE17" i="27" s="1"/>
  <c r="EG17" i="27" s="1"/>
  <c r="EI17" i="27" s="1"/>
  <c r="EK17" i="27" s="1"/>
  <c r="EM17" i="27" s="1"/>
  <c r="EO17" i="27" s="1"/>
  <c r="EQ17" i="27" s="1"/>
  <c r="ES17" i="27" s="1"/>
  <c r="EU17" i="27" s="1"/>
  <c r="EW17" i="27" s="1"/>
  <c r="DE17" i="27"/>
  <c r="DE21" i="27"/>
  <c r="DE21" i="26"/>
  <c r="EI21" i="26"/>
  <c r="EK21" i="26" s="1"/>
  <c r="EM21" i="26" s="1"/>
  <c r="EO21" i="26" s="1"/>
  <c r="EQ21" i="26" s="1"/>
  <c r="ES21" i="26" s="1"/>
  <c r="EU21" i="26" s="1"/>
  <c r="EW21" i="26" s="1"/>
  <c r="DE20" i="26"/>
  <c r="DH13" i="26"/>
  <c r="EE13" i="26" s="1"/>
  <c r="EG13" i="26" s="1"/>
  <c r="EI13" i="26" s="1"/>
  <c r="EK13" i="26" s="1"/>
  <c r="EM13" i="26" s="1"/>
  <c r="EO13" i="26" s="1"/>
  <c r="EQ13" i="26" s="1"/>
  <c r="ES13" i="26" s="1"/>
  <c r="EU13" i="26" s="1"/>
  <c r="EW13" i="26" s="1"/>
  <c r="AJ26" i="27"/>
  <c r="DE18" i="27"/>
  <c r="EI14" i="27"/>
  <c r="EK14" i="27" s="1"/>
  <c r="EM14" i="27" s="1"/>
  <c r="EO14" i="27" s="1"/>
  <c r="EQ14" i="27" s="1"/>
  <c r="ES14" i="27" s="1"/>
  <c r="EU14" i="27" s="1"/>
  <c r="EW14" i="27" s="1"/>
  <c r="ES13" i="27"/>
  <c r="EU13" i="27" s="1"/>
  <c r="EW13" i="27" s="1"/>
  <c r="DN12" i="27"/>
  <c r="EK12" i="27" s="1"/>
  <c r="EM12" i="27" s="1"/>
  <c r="EO12" i="27" s="1"/>
  <c r="EQ12" i="27" s="1"/>
  <c r="ES12" i="27" s="1"/>
  <c r="EU12" i="27" s="1"/>
  <c r="EW12" i="27" s="1"/>
  <c r="DE12" i="27"/>
  <c r="AF24" i="26"/>
  <c r="BZ22" i="26"/>
  <c r="CF22" i="26" s="1"/>
  <c r="DE17" i="26"/>
  <c r="DH17" i="26"/>
  <c r="EE17" i="26" s="1"/>
  <c r="EG17" i="26" s="1"/>
  <c r="EI17" i="26" s="1"/>
  <c r="EK17" i="26" s="1"/>
  <c r="EM17" i="26" s="1"/>
  <c r="EO17" i="26" s="1"/>
  <c r="EQ17" i="26" s="1"/>
  <c r="ES17" i="26" s="1"/>
  <c r="EU17" i="26" s="1"/>
  <c r="EW17" i="26" s="1"/>
  <c r="EG22" i="27"/>
  <c r="EI22" i="27" s="1"/>
  <c r="EK22" i="27" s="1"/>
  <c r="EM22" i="27" s="1"/>
  <c r="EO22" i="27" s="1"/>
  <c r="EQ22" i="27" s="1"/>
  <c r="ES22" i="27" s="1"/>
  <c r="EU22" i="27" s="1"/>
  <c r="EW22" i="27" s="1"/>
  <c r="DE22" i="27"/>
  <c r="EI20" i="27"/>
  <c r="EK20" i="27" s="1"/>
  <c r="EM20" i="27" s="1"/>
  <c r="EO20" i="27" s="1"/>
  <c r="EQ20" i="27" s="1"/>
  <c r="ES20" i="27" s="1"/>
  <c r="EU20" i="27" s="1"/>
  <c r="EW20" i="27" s="1"/>
  <c r="CH21" i="26"/>
  <c r="CH19" i="26"/>
  <c r="EG16" i="26"/>
  <c r="EI16" i="26" s="1"/>
  <c r="EK16" i="26" s="1"/>
  <c r="EM16" i="26" s="1"/>
  <c r="EO16" i="26" s="1"/>
  <c r="EQ16" i="26" s="1"/>
  <c r="ES16" i="26" s="1"/>
  <c r="EU16" i="26" s="1"/>
  <c r="EW16" i="26" s="1"/>
  <c r="BZ15" i="26"/>
  <c r="CH13" i="26"/>
  <c r="AZ26" i="27"/>
  <c r="T26" i="27"/>
  <c r="BZ13" i="27"/>
  <c r="BZ15" i="27"/>
  <c r="CF15" i="27" s="1"/>
  <c r="BZ17" i="27"/>
  <c r="BZ19" i="27"/>
  <c r="CF19" i="27" s="1"/>
  <c r="BZ21" i="27"/>
  <c r="CF21" i="27" s="1"/>
  <c r="BZ17" i="26"/>
  <c r="CF17" i="26" s="1"/>
  <c r="BZ14" i="27"/>
  <c r="BZ21" i="26"/>
  <c r="BZ19" i="26"/>
  <c r="BZ13" i="26"/>
  <c r="CF13" i="26" s="1"/>
  <c r="AB28" i="27"/>
  <c r="AZ24" i="27"/>
  <c r="T24" i="27"/>
  <c r="CH22" i="26"/>
  <c r="CH20" i="26"/>
  <c r="CH18" i="26"/>
  <c r="DE15" i="26"/>
  <c r="DE20" i="27"/>
  <c r="BZ18" i="27"/>
  <c r="CF18" i="27" s="1"/>
  <c r="CH22" i="27"/>
  <c r="CH20" i="27"/>
  <c r="CH18" i="27"/>
  <c r="CH16" i="27"/>
  <c r="CH14" i="27"/>
  <c r="FV17" i="29" l="1"/>
  <c r="CF20" i="26"/>
  <c r="FJ22" i="29"/>
  <c r="EO22" i="29"/>
  <c r="FV18" i="29"/>
  <c r="EK19" i="29"/>
  <c r="FF19" i="29"/>
  <c r="FJ14" i="29"/>
  <c r="EO14" i="29"/>
  <c r="EM23" i="29"/>
  <c r="FH23" i="29"/>
  <c r="BS35" i="29"/>
  <c r="BS40" i="29"/>
  <c r="BS32" i="29"/>
  <c r="BS37" i="29"/>
  <c r="BS34" i="29"/>
  <c r="BS33" i="29"/>
  <c r="BS38" i="29"/>
  <c r="BS30" i="29"/>
  <c r="BS36" i="29"/>
  <c r="BS39" i="29"/>
  <c r="BS31" i="29"/>
  <c r="FL13" i="29"/>
  <c r="EQ13" i="29"/>
  <c r="FL21" i="29"/>
  <c r="EQ21" i="29"/>
  <c r="ES20" i="29"/>
  <c r="FN20" i="29"/>
  <c r="EK16" i="29"/>
  <c r="FF16" i="29"/>
  <c r="EK15" i="29"/>
  <c r="FF15" i="29"/>
  <c r="CF14" i="26"/>
  <c r="CC14" i="26" s="1"/>
  <c r="BS45" i="27"/>
  <c r="AZ48" i="27"/>
  <c r="CF18" i="26"/>
  <c r="CC18" i="26" s="1"/>
  <c r="CF19" i="26"/>
  <c r="CC19" i="26" s="1"/>
  <c r="CF15" i="26"/>
  <c r="CC15" i="26" s="1"/>
  <c r="BH4" i="26"/>
  <c r="T10" i="26"/>
  <c r="X10" i="26" s="1"/>
  <c r="AB10" i="26" s="1"/>
  <c r="AF10" i="26" s="1"/>
  <c r="AJ10" i="26" s="1"/>
  <c r="AN10" i="26" s="1"/>
  <c r="AR10" i="26" s="1"/>
  <c r="AV10" i="26" s="1"/>
  <c r="AZ10" i="26" s="1"/>
  <c r="BD10" i="26" s="1"/>
  <c r="AV29" i="26"/>
  <c r="AV29" i="27"/>
  <c r="AF29" i="27"/>
  <c r="X29" i="27"/>
  <c r="BD29" i="27"/>
  <c r="AR29" i="26"/>
  <c r="AB29" i="26"/>
  <c r="AR29" i="27"/>
  <c r="AJ29" i="26"/>
  <c r="T29" i="26"/>
  <c r="AZ29" i="26"/>
  <c r="AF29" i="26"/>
  <c r="AJ29" i="27"/>
  <c r="AN29" i="26"/>
  <c r="X29" i="26"/>
  <c r="T29" i="27"/>
  <c r="BD29" i="26"/>
  <c r="AZ29" i="27"/>
  <c r="AN29" i="27"/>
  <c r="AB29" i="27"/>
  <c r="O18" i="26"/>
  <c r="O16" i="27"/>
  <c r="CC16" i="27"/>
  <c r="CC21" i="27"/>
  <c r="O21" i="27"/>
  <c r="O20" i="27"/>
  <c r="CC20" i="27"/>
  <c r="O18" i="27"/>
  <c r="CC18" i="27"/>
  <c r="CC19" i="27"/>
  <c r="O19" i="27"/>
  <c r="CC13" i="26"/>
  <c r="O13" i="26"/>
  <c r="CF17" i="27"/>
  <c r="O22" i="26"/>
  <c r="CC22" i="26"/>
  <c r="CC15" i="27"/>
  <c r="O15" i="27"/>
  <c r="CF21" i="26"/>
  <c r="CF13" i="27"/>
  <c r="O22" i="27"/>
  <c r="CC22" i="27"/>
  <c r="CC17" i="26"/>
  <c r="O17" i="26"/>
  <c r="O20" i="26"/>
  <c r="CC20" i="26"/>
  <c r="O19" i="26"/>
  <c r="CC16" i="26"/>
  <c r="O16" i="26"/>
  <c r="CF14" i="27"/>
  <c r="CF12" i="27"/>
  <c r="O14" i="26" l="1"/>
  <c r="EU20" i="29"/>
  <c r="FP20" i="29"/>
  <c r="FJ23" i="29"/>
  <c r="EO23" i="29"/>
  <c r="EQ22" i="29"/>
  <c r="FL22" i="29"/>
  <c r="EQ14" i="29"/>
  <c r="FL14" i="29"/>
  <c r="FN21" i="29"/>
  <c r="ES21" i="29"/>
  <c r="FN13" i="29"/>
  <c r="ES13" i="29"/>
  <c r="FH16" i="29"/>
  <c r="EM16" i="29"/>
  <c r="BS41" i="29"/>
  <c r="BO41" i="29" s="1"/>
  <c r="FH15" i="29"/>
  <c r="EM15" i="29"/>
  <c r="EM19" i="29"/>
  <c r="FH19" i="29"/>
  <c r="O15" i="26"/>
  <c r="BO45" i="27"/>
  <c r="BH23" i="26"/>
  <c r="BH23" i="27"/>
  <c r="FF13" i="26"/>
  <c r="FH13" i="26"/>
  <c r="FY13" i="26"/>
  <c r="FD13" i="26"/>
  <c r="FJ13" i="26"/>
  <c r="FL13" i="26"/>
  <c r="FP13" i="26"/>
  <c r="FT13" i="26"/>
  <c r="FR13" i="26"/>
  <c r="FB13" i="26"/>
  <c r="FN13" i="26"/>
  <c r="FB22" i="26"/>
  <c r="FR22" i="26"/>
  <c r="FD22" i="26"/>
  <c r="FT22" i="26"/>
  <c r="FF22" i="26"/>
  <c r="FJ22" i="26"/>
  <c r="FN22" i="26"/>
  <c r="FH22" i="26"/>
  <c r="FP22" i="26"/>
  <c r="FY22" i="26"/>
  <c r="FL22" i="26"/>
  <c r="FB16" i="27"/>
  <c r="FR16" i="27"/>
  <c r="FD16" i="27"/>
  <c r="FT16" i="27"/>
  <c r="FF16" i="27"/>
  <c r="FH16" i="27"/>
  <c r="FJ16" i="27"/>
  <c r="FN16" i="27"/>
  <c r="FP16" i="27"/>
  <c r="FY16" i="27"/>
  <c r="FL16" i="27"/>
  <c r="CC13" i="27"/>
  <c r="O13" i="27"/>
  <c r="FJ19" i="27"/>
  <c r="FL19" i="27"/>
  <c r="FN19" i="27"/>
  <c r="FD19" i="27"/>
  <c r="FF19" i="27"/>
  <c r="FH19" i="27"/>
  <c r="FR19" i="27"/>
  <c r="FT19" i="27"/>
  <c r="FB19" i="27"/>
  <c r="FP19" i="27"/>
  <c r="FY19" i="27"/>
  <c r="FJ15" i="27"/>
  <c r="FL15" i="27"/>
  <c r="FN15" i="27"/>
  <c r="FB15" i="27"/>
  <c r="FY15" i="27"/>
  <c r="FD15" i="27"/>
  <c r="FH15" i="27"/>
  <c r="FF15" i="27"/>
  <c r="FP15" i="27"/>
  <c r="FR15" i="27"/>
  <c r="FT15" i="27"/>
  <c r="FB22" i="27"/>
  <c r="FR22" i="27"/>
  <c r="FD22" i="27"/>
  <c r="FT22" i="27"/>
  <c r="FF22" i="27"/>
  <c r="FH22" i="27"/>
  <c r="FL22" i="27"/>
  <c r="FN22" i="27"/>
  <c r="FP22" i="27"/>
  <c r="FY22" i="27"/>
  <c r="FJ22" i="27"/>
  <c r="FB20" i="27"/>
  <c r="FR20" i="27"/>
  <c r="FD20" i="27"/>
  <c r="FT20" i="27"/>
  <c r="FF20" i="27"/>
  <c r="FJ20" i="27"/>
  <c r="FL20" i="27"/>
  <c r="FN20" i="27"/>
  <c r="FY20" i="27"/>
  <c r="FP20" i="27"/>
  <c r="FH20" i="27"/>
  <c r="O14" i="27"/>
  <c r="CC14" i="27"/>
  <c r="FF15" i="26"/>
  <c r="FH15" i="26"/>
  <c r="FY15" i="26"/>
  <c r="FR15" i="26"/>
  <c r="FT15" i="26"/>
  <c r="FB15" i="26"/>
  <c r="FJ15" i="26"/>
  <c r="FD15" i="26"/>
  <c r="FL15" i="26"/>
  <c r="FN15" i="26"/>
  <c r="FP15" i="26"/>
  <c r="CC21" i="26"/>
  <c r="O21" i="26"/>
  <c r="FJ21" i="27"/>
  <c r="FL21" i="27"/>
  <c r="FN21" i="27"/>
  <c r="FT21" i="27"/>
  <c r="FB21" i="27"/>
  <c r="FY21" i="27"/>
  <c r="FF21" i="27"/>
  <c r="FP21" i="27"/>
  <c r="FR21" i="27"/>
  <c r="FD21" i="27"/>
  <c r="FH21" i="27"/>
  <c r="FN16" i="26"/>
  <c r="FL16" i="26"/>
  <c r="FP16" i="26"/>
  <c r="FR16" i="26"/>
  <c r="FD16" i="26"/>
  <c r="FJ16" i="26"/>
  <c r="FF16" i="26"/>
  <c r="FH16" i="26"/>
  <c r="FT16" i="26"/>
  <c r="FY16" i="26"/>
  <c r="FB16" i="26"/>
  <c r="FB20" i="26"/>
  <c r="FR20" i="26"/>
  <c r="FD20" i="26"/>
  <c r="FT20" i="26"/>
  <c r="FF20" i="26"/>
  <c r="FJ20" i="26"/>
  <c r="FL20" i="26"/>
  <c r="FH20" i="26"/>
  <c r="FN20" i="26"/>
  <c r="FY20" i="26"/>
  <c r="FP20" i="26"/>
  <c r="FN14" i="26"/>
  <c r="FP14" i="26"/>
  <c r="FD14" i="26"/>
  <c r="FY14" i="26"/>
  <c r="FF14" i="26"/>
  <c r="FH14" i="26"/>
  <c r="FL14" i="26"/>
  <c r="FJ14" i="26"/>
  <c r="FB14" i="26"/>
  <c r="FR14" i="26"/>
  <c r="FT14" i="26"/>
  <c r="FB18" i="27"/>
  <c r="FR18" i="27"/>
  <c r="FD18" i="27"/>
  <c r="FT18" i="27"/>
  <c r="FF18" i="27"/>
  <c r="FP18" i="27"/>
  <c r="FY18" i="27"/>
  <c r="FH18" i="27"/>
  <c r="FJ18" i="27"/>
  <c r="FL18" i="27"/>
  <c r="FN18" i="27"/>
  <c r="FJ17" i="26"/>
  <c r="FL17" i="26"/>
  <c r="FN17" i="26"/>
  <c r="FB17" i="26"/>
  <c r="FR17" i="26"/>
  <c r="FH17" i="26"/>
  <c r="FF17" i="26"/>
  <c r="FP17" i="26"/>
  <c r="FD17" i="26"/>
  <c r="FT17" i="26"/>
  <c r="FY17" i="26"/>
  <c r="FJ19" i="26"/>
  <c r="FL19" i="26"/>
  <c r="FN19" i="26"/>
  <c r="FB19" i="26"/>
  <c r="FR19" i="26"/>
  <c r="FY19" i="26"/>
  <c r="FT19" i="26"/>
  <c r="FF19" i="26"/>
  <c r="FD19" i="26"/>
  <c r="FH19" i="26"/>
  <c r="FP19" i="26"/>
  <c r="O12" i="27"/>
  <c r="CC12" i="27"/>
  <c r="CC17" i="27"/>
  <c r="O17" i="27"/>
  <c r="FB18" i="26"/>
  <c r="FR18" i="26"/>
  <c r="FD18" i="26"/>
  <c r="FT18" i="26"/>
  <c r="FF18" i="26"/>
  <c r="FJ18" i="26"/>
  <c r="FP18" i="26"/>
  <c r="FH18" i="26"/>
  <c r="FN18" i="26"/>
  <c r="FY18" i="26"/>
  <c r="FL18" i="26"/>
  <c r="FJ15" i="29" l="1"/>
  <c r="EO15" i="29"/>
  <c r="FP21" i="29"/>
  <c r="EU21" i="29"/>
  <c r="FL23" i="29"/>
  <c r="EQ23" i="29"/>
  <c r="EW20" i="29"/>
  <c r="FT20" i="29" s="1"/>
  <c r="FR20" i="29"/>
  <c r="ES14" i="29"/>
  <c r="FN14" i="29"/>
  <c r="EU13" i="29"/>
  <c r="FP13" i="29"/>
  <c r="EO19" i="29"/>
  <c r="FJ19" i="29"/>
  <c r="FN22" i="29"/>
  <c r="ES22" i="29"/>
  <c r="EO16" i="29"/>
  <c r="FJ16" i="29"/>
  <c r="FB12" i="27"/>
  <c r="FR12" i="27"/>
  <c r="FD12" i="27"/>
  <c r="FT12" i="27"/>
  <c r="FF12" i="27"/>
  <c r="FY12" i="27"/>
  <c r="FH12" i="27"/>
  <c r="FJ12" i="27"/>
  <c r="FP12" i="27"/>
  <c r="FL12" i="27"/>
  <c r="FN12" i="27"/>
  <c r="FV17" i="26"/>
  <c r="BK17" i="26" s="1"/>
  <c r="BN17" i="26" s="1"/>
  <c r="D56" i="26" s="1"/>
  <c r="FV15" i="26"/>
  <c r="BK15" i="26" s="1"/>
  <c r="BN15" i="26" s="1"/>
  <c r="D54" i="26" s="1"/>
  <c r="FB14" i="27"/>
  <c r="FR14" i="27"/>
  <c r="FD14" i="27"/>
  <c r="FT14" i="27"/>
  <c r="FF14" i="27"/>
  <c r="FL14" i="27"/>
  <c r="FN14" i="27"/>
  <c r="FP14" i="27"/>
  <c r="FJ14" i="27"/>
  <c r="FH14" i="27"/>
  <c r="FY14" i="27"/>
  <c r="FJ13" i="27"/>
  <c r="FL13" i="27"/>
  <c r="FN13" i="27"/>
  <c r="FF13" i="27"/>
  <c r="FH13" i="27"/>
  <c r="FP13" i="27"/>
  <c r="FT13" i="27"/>
  <c r="FB13" i="27"/>
  <c r="FD13" i="27"/>
  <c r="FR13" i="27"/>
  <c r="FY13" i="27"/>
  <c r="FJ21" i="26"/>
  <c r="FL21" i="26"/>
  <c r="FN21" i="26"/>
  <c r="FB21" i="26"/>
  <c r="FR21" i="26"/>
  <c r="FH21" i="26"/>
  <c r="FD21" i="26"/>
  <c r="FF21" i="26"/>
  <c r="FP21" i="26"/>
  <c r="FT21" i="26"/>
  <c r="FY21" i="26"/>
  <c r="FV22" i="26"/>
  <c r="BK22" i="26" s="1"/>
  <c r="BN22" i="26" s="1"/>
  <c r="D61" i="26" s="1"/>
  <c r="FV21" i="27"/>
  <c r="BK21" i="27" s="1"/>
  <c r="BN21" i="27" s="1"/>
  <c r="FV22" i="27"/>
  <c r="BK22" i="27" s="1"/>
  <c r="BN22" i="27" s="1"/>
  <c r="FV19" i="26"/>
  <c r="BK19" i="26" s="1"/>
  <c r="BN19" i="26" s="1"/>
  <c r="D58" i="26" s="1"/>
  <c r="FV13" i="26"/>
  <c r="BK13" i="26" s="1"/>
  <c r="BN13" i="26" s="1"/>
  <c r="D52" i="26" s="1"/>
  <c r="FV20" i="26"/>
  <c r="BK20" i="26" s="1"/>
  <c r="BN20" i="26" s="1"/>
  <c r="D59" i="26" s="1"/>
  <c r="FV20" i="27"/>
  <c r="BK20" i="27" s="1"/>
  <c r="BN20" i="27" s="1"/>
  <c r="FV15" i="27"/>
  <c r="BK15" i="27" s="1"/>
  <c r="BN15" i="27" s="1"/>
  <c r="FV18" i="27"/>
  <c r="BK18" i="27" s="1"/>
  <c r="BN18" i="27" s="1"/>
  <c r="FV18" i="26"/>
  <c r="BK18" i="26" s="1"/>
  <c r="BN18" i="26" s="1"/>
  <c r="D57" i="26" s="1"/>
  <c r="FV14" i="26"/>
  <c r="BK14" i="26" s="1"/>
  <c r="BN14" i="26" s="1"/>
  <c r="D53" i="26" s="1"/>
  <c r="FV19" i="27"/>
  <c r="BK19" i="27" s="1"/>
  <c r="BN19" i="27" s="1"/>
  <c r="FV16" i="27"/>
  <c r="BK16" i="27" s="1"/>
  <c r="BN16" i="27" s="1"/>
  <c r="FJ17" i="27"/>
  <c r="FL17" i="27"/>
  <c r="FN17" i="27"/>
  <c r="FP17" i="27"/>
  <c r="FR17" i="27"/>
  <c r="FT17" i="27"/>
  <c r="FB17" i="27"/>
  <c r="FY17" i="27"/>
  <c r="FD17" i="27"/>
  <c r="FF17" i="27"/>
  <c r="FH17" i="27"/>
  <c r="FV16" i="26"/>
  <c r="BK16" i="26" s="1"/>
  <c r="BN16" i="26" s="1"/>
  <c r="D55" i="26" s="1"/>
  <c r="FV20" i="29" l="1"/>
  <c r="EQ16" i="29"/>
  <c r="FL16" i="29"/>
  <c r="EW21" i="29"/>
  <c r="FT21" i="29" s="1"/>
  <c r="FR21" i="29"/>
  <c r="EW13" i="29"/>
  <c r="FT13" i="29" s="1"/>
  <c r="FR13" i="29"/>
  <c r="EQ15" i="29"/>
  <c r="FL15" i="29"/>
  <c r="EU22" i="29"/>
  <c r="FP22" i="29"/>
  <c r="EU14" i="29"/>
  <c r="FP14" i="29"/>
  <c r="EQ19" i="29"/>
  <c r="FL19" i="29"/>
  <c r="ES23" i="29"/>
  <c r="FN23" i="29"/>
  <c r="FV14" i="27"/>
  <c r="BK14" i="27" s="1"/>
  <c r="BN14" i="27" s="1"/>
  <c r="D62" i="26"/>
  <c r="FV21" i="26"/>
  <c r="BK21" i="26" s="1"/>
  <c r="BN21" i="26" s="1"/>
  <c r="D60" i="26" s="1"/>
  <c r="BS41" i="26" s="1"/>
  <c r="FV13" i="27"/>
  <c r="BK13" i="27" s="1"/>
  <c r="BN13" i="27" s="1"/>
  <c r="FV12" i="27"/>
  <c r="BK12" i="27" s="1"/>
  <c r="BN12" i="27" s="1"/>
  <c r="FV17" i="27"/>
  <c r="BK17" i="27" s="1"/>
  <c r="BN17" i="27" s="1"/>
  <c r="FV13" i="29" l="1"/>
  <c r="EU23" i="29"/>
  <c r="FP23" i="29"/>
  <c r="ES15" i="29"/>
  <c r="FN15" i="29"/>
  <c r="ES19" i="29"/>
  <c r="FN19" i="29"/>
  <c r="EW14" i="29"/>
  <c r="FT14" i="29" s="1"/>
  <c r="FR14" i="29"/>
  <c r="EW22" i="29"/>
  <c r="FT22" i="29" s="1"/>
  <c r="FR22" i="29"/>
  <c r="ES16" i="29"/>
  <c r="FN16" i="29"/>
  <c r="FV21" i="29"/>
  <c r="BS38" i="26"/>
  <c r="BS37" i="26"/>
  <c r="BS35" i="26"/>
  <c r="BS39" i="26"/>
  <c r="BS42" i="26"/>
  <c r="BS43" i="26"/>
  <c r="BS34" i="26"/>
  <c r="BS44" i="26"/>
  <c r="BS40" i="26"/>
  <c r="BS36" i="26"/>
  <c r="BN23" i="26"/>
  <c r="AZ57" i="26" s="1"/>
  <c r="BN23" i="27"/>
  <c r="EU19" i="29" l="1"/>
  <c r="FP19" i="29"/>
  <c r="FV14" i="29"/>
  <c r="EU16" i="29"/>
  <c r="FP16" i="29"/>
  <c r="EU15" i="29"/>
  <c r="FP15" i="29"/>
  <c r="FV22" i="29"/>
  <c r="EW23" i="29"/>
  <c r="FT23" i="29" s="1"/>
  <c r="FR23" i="29"/>
  <c r="BS45" i="26"/>
  <c r="BO45" i="26" s="1"/>
  <c r="EW16" i="29" l="1"/>
  <c r="FT16" i="29" s="1"/>
  <c r="FR16" i="29"/>
  <c r="EW15" i="29"/>
  <c r="FT15" i="29" s="1"/>
  <c r="FR15" i="29"/>
  <c r="FV23" i="29"/>
  <c r="EW19" i="29"/>
  <c r="FT19" i="29" s="1"/>
  <c r="FR19" i="29"/>
  <c r="FV19" i="29" l="1"/>
  <c r="FV15" i="29"/>
  <c r="FV16" i="29"/>
</calcChain>
</file>

<file path=xl/sharedStrings.xml><?xml version="1.0" encoding="utf-8"?>
<sst xmlns="http://schemas.openxmlformats.org/spreadsheetml/2006/main" count="2524" uniqueCount="415">
  <si>
    <t>合計</t>
    <rPh sb="0" eb="2">
      <t>ゴウケイ</t>
    </rPh>
    <phoneticPr fontId="1"/>
  </si>
  <si>
    <t>年</t>
    <rPh sb="0" eb="1">
      <t>ネン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</si>
  <si>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</si>
  <si>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</si>
  <si>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NO</t>
    <phoneticPr fontId="1"/>
  </si>
  <si>
    <t>料金区分</t>
    <rPh sb="0" eb="2">
      <t>リョウキン</t>
    </rPh>
    <rPh sb="2" eb="4">
      <t>クブン</t>
    </rPh>
    <phoneticPr fontId="1"/>
  </si>
  <si>
    <t>性別</t>
    <rPh sb="0" eb="2">
      <t>セイベツ</t>
    </rPh>
    <phoneticPr fontId="1"/>
  </si>
  <si>
    <t>団体名</t>
    <rPh sb="0" eb="2">
      <t>ダンタイ</t>
    </rPh>
    <rPh sb="2" eb="3">
      <t>メイ</t>
    </rPh>
    <phoneticPr fontId="1"/>
  </si>
  <si>
    <t>未就学児（年少未満）</t>
    <rPh sb="0" eb="4">
      <t>ミシュウガクジ</t>
    </rPh>
    <rPh sb="5" eb="7">
      <t>ネンショウ</t>
    </rPh>
    <rPh sb="7" eb="9">
      <t>ミマン</t>
    </rPh>
    <phoneticPr fontId="2"/>
  </si>
  <si>
    <t>未就学児（年少以上）</t>
    <rPh sb="5" eb="7">
      <t>ネンショウ</t>
    </rPh>
    <rPh sb="7" eb="9">
      <t>イジョウ</t>
    </rPh>
    <phoneticPr fontId="2"/>
  </si>
  <si>
    <t>大学生（短大、高専）</t>
  </si>
  <si>
    <t>指導者・関係者</t>
    <rPh sb="0" eb="3">
      <t>シドウシャ</t>
    </rPh>
    <rPh sb="4" eb="7">
      <t>カンケイシャ</t>
    </rPh>
    <phoneticPr fontId="2"/>
  </si>
  <si>
    <t>小学生</t>
  </si>
  <si>
    <t>中学生</t>
  </si>
  <si>
    <t>高校生</t>
  </si>
  <si>
    <t>中等教育学校生</t>
  </si>
  <si>
    <t>専修学校生、各種学校生</t>
  </si>
  <si>
    <t>選択▼</t>
    <rPh sb="0" eb="2">
      <t>センタク</t>
    </rPh>
    <phoneticPr fontId="1"/>
  </si>
  <si>
    <t>カメラマン</t>
    <phoneticPr fontId="1"/>
  </si>
  <si>
    <t>バス乗務員</t>
    <rPh sb="2" eb="5">
      <t>ジョウムイン</t>
    </rPh>
    <phoneticPr fontId="1"/>
  </si>
  <si>
    <t>社会人（29歳以下）</t>
    <rPh sb="0" eb="2">
      <t>シャカイ</t>
    </rPh>
    <rPh sb="2" eb="3">
      <t>ジン</t>
    </rPh>
    <phoneticPr fontId="1"/>
  </si>
  <si>
    <t>社会人（30歳以上）</t>
    <rPh sb="0" eb="2">
      <t>シャカイ</t>
    </rPh>
    <rPh sb="2" eb="3">
      <t>ジン</t>
    </rPh>
    <phoneticPr fontId="1"/>
  </si>
  <si>
    <t>宿泊</t>
    <rPh sb="0" eb="2">
      <t>シュクハク</t>
    </rPh>
    <phoneticPr fontId="1"/>
  </si>
  <si>
    <t>日帰</t>
    <rPh sb="0" eb="2">
      <t>ヒガエ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</si>
  <si>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</si>
  <si>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</si>
  <si>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</si>
  <si>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</si>
  <si>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>支払方法</t>
    <rPh sb="0" eb="2">
      <t>シハライ</t>
    </rPh>
    <rPh sb="2" eb="4">
      <t>ホウホウ</t>
    </rPh>
    <phoneticPr fontId="1"/>
  </si>
  <si>
    <t>なし</t>
    <phoneticPr fontId="1"/>
  </si>
  <si>
    <t>利用形態</t>
    <rPh sb="0" eb="2">
      <t>リヨウ</t>
    </rPh>
    <rPh sb="2" eb="4">
      <t>ケイタイ</t>
    </rPh>
    <phoneticPr fontId="1"/>
  </si>
  <si>
    <t>現金</t>
    <rPh sb="0" eb="2">
      <t>ゲンキン</t>
    </rPh>
    <phoneticPr fontId="1"/>
  </si>
  <si>
    <t>銀行振込</t>
    <rPh sb="0" eb="2">
      <t>ギンコウ</t>
    </rPh>
    <rPh sb="2" eb="4">
      <t>フリコミ</t>
    </rPh>
    <phoneticPr fontId="1"/>
  </si>
  <si>
    <t>コンビニ払い</t>
    <rPh sb="4" eb="5">
      <t>バラ</t>
    </rPh>
    <phoneticPr fontId="1"/>
  </si>
  <si>
    <t>変換</t>
    <rPh sb="0" eb="2">
      <t>ヘンカン</t>
    </rPh>
    <phoneticPr fontId="1"/>
  </si>
  <si>
    <t>男(引率)</t>
    <rPh sb="0" eb="1">
      <t>オトコ</t>
    </rPh>
    <rPh sb="2" eb="4">
      <t>インソツ</t>
    </rPh>
    <phoneticPr fontId="1"/>
  </si>
  <si>
    <t>女(引率)</t>
    <rPh sb="0" eb="1">
      <t>オンナ</t>
    </rPh>
    <phoneticPr fontId="1"/>
  </si>
  <si>
    <t>本館泊</t>
    <rPh sb="0" eb="2">
      <t>ホンカン</t>
    </rPh>
    <rPh sb="2" eb="3">
      <t>ハク</t>
    </rPh>
    <phoneticPr fontId="1"/>
  </si>
  <si>
    <t>テント泊</t>
    <rPh sb="3" eb="4">
      <t>ハク</t>
    </rPh>
    <phoneticPr fontId="1"/>
  </si>
  <si>
    <t>本館</t>
    <rPh sb="0" eb="2">
      <t>ホンカン</t>
    </rPh>
    <phoneticPr fontId="1"/>
  </si>
  <si>
    <t>テント</t>
    <phoneticPr fontId="1"/>
  </si>
  <si>
    <t>小学生　※減免</t>
    <rPh sb="5" eb="7">
      <t>ゲンメン</t>
    </rPh>
    <phoneticPr fontId="1"/>
  </si>
  <si>
    <t>中学生　※減免</t>
    <phoneticPr fontId="1"/>
  </si>
  <si>
    <t>高校生　※減免</t>
    <phoneticPr fontId="1"/>
  </si>
  <si>
    <t>中等教育学校生　※減免</t>
    <phoneticPr fontId="1"/>
  </si>
  <si>
    <t>専修学校生、各種学校生　※減免</t>
    <phoneticPr fontId="1"/>
  </si>
  <si>
    <t>大学生（短大、高専）　※減免</t>
    <phoneticPr fontId="1"/>
  </si>
  <si>
    <t>大学生（短大、高専）</t>
    <phoneticPr fontId="1"/>
  </si>
  <si>
    <t>社会人（29歳以下）　※減免</t>
    <rPh sb="0" eb="2">
      <t>シャカイ</t>
    </rPh>
    <rPh sb="2" eb="3">
      <t>ジン</t>
    </rPh>
    <phoneticPr fontId="1"/>
  </si>
  <si>
    <t>社会人（30歳以上）　※減免</t>
    <rPh sb="0" eb="2">
      <t>シャカイ</t>
    </rPh>
    <rPh sb="2" eb="3">
      <t>ジン</t>
    </rPh>
    <phoneticPr fontId="1"/>
  </si>
  <si>
    <t>指導者・関係者　※減免</t>
    <rPh sb="0" eb="3">
      <t>シドウシャ</t>
    </rPh>
    <rPh sb="4" eb="7">
      <t>カンケイシャ</t>
    </rPh>
    <phoneticPr fontId="2"/>
  </si>
  <si>
    <t>カメラマン　※減免</t>
    <phoneticPr fontId="1"/>
  </si>
  <si>
    <t>バス乗務員　※減免</t>
    <rPh sb="2" eb="5">
      <t>ジョウムイン</t>
    </rPh>
    <phoneticPr fontId="1"/>
  </si>
  <si>
    <t>×</t>
    <phoneticPr fontId="1"/>
  </si>
  <si>
    <t>社会人（29歳以下）　※青少年</t>
    <rPh sb="0" eb="2">
      <t>シャカイ</t>
    </rPh>
    <rPh sb="2" eb="3">
      <t>ジン</t>
    </rPh>
    <phoneticPr fontId="1"/>
  </si>
  <si>
    <t>社会人（30歳以上）　※青少年</t>
    <rPh sb="0" eb="2">
      <t>シャカイ</t>
    </rPh>
    <rPh sb="2" eb="3">
      <t>ジン</t>
    </rPh>
    <rPh sb="12" eb="15">
      <t>セイショウネン</t>
    </rPh>
    <phoneticPr fontId="1"/>
  </si>
  <si>
    <t>指導者・関係者　※青少年</t>
    <rPh sb="0" eb="3">
      <t>シドウシャ</t>
    </rPh>
    <rPh sb="4" eb="7">
      <t>カンケイシャ</t>
    </rPh>
    <phoneticPr fontId="2"/>
  </si>
  <si>
    <t>カメラマン　※青少年</t>
    <phoneticPr fontId="1"/>
  </si>
  <si>
    <t>バス乗務員　※青少年</t>
    <rPh sb="2" eb="5">
      <t>ジョウムイン</t>
    </rPh>
    <phoneticPr fontId="1"/>
  </si>
  <si>
    <t>支払方法</t>
    <rPh sb="0" eb="2">
      <t>シハラ</t>
    </rPh>
    <rPh sb="2" eb="4">
      <t>ホウホウ</t>
    </rPh>
    <phoneticPr fontId="1"/>
  </si>
  <si>
    <t>金額</t>
    <rPh sb="0" eb="2">
      <t>キンガク</t>
    </rPh>
    <phoneticPr fontId="1"/>
  </si>
  <si>
    <t>敬称</t>
    <rPh sb="0" eb="2">
      <t>ケイショウ</t>
    </rPh>
    <phoneticPr fontId="1"/>
  </si>
  <si>
    <t>宛名</t>
    <rPh sb="0" eb="2">
      <t>アテナ</t>
    </rPh>
    <phoneticPr fontId="1"/>
  </si>
  <si>
    <t>円</t>
    <rPh sb="0" eb="1">
      <t>エン</t>
    </rPh>
    <phoneticPr fontId="1"/>
  </si>
  <si>
    <t>料金合計</t>
    <rPh sb="0" eb="2">
      <t>リョウキン</t>
    </rPh>
    <rPh sb="2" eb="4">
      <t>ゴウケイ</t>
    </rPh>
    <phoneticPr fontId="1"/>
  </si>
  <si>
    <t>計</t>
    <rPh sb="0" eb="1">
      <t>ケイ</t>
    </rPh>
    <phoneticPr fontId="1"/>
  </si>
  <si>
    <t>費用</t>
    <rPh sb="0" eb="2">
      <t>ヒヨウ</t>
    </rPh>
    <phoneticPr fontId="1"/>
  </si>
  <si>
    <t>数量</t>
    <rPh sb="0" eb="2">
      <t>スウリョウ</t>
    </rPh>
    <phoneticPr fontId="1"/>
  </si>
  <si>
    <t>項目名</t>
    <rPh sb="0" eb="2">
      <t>コウモク</t>
    </rPh>
    <rPh sb="2" eb="3">
      <t>メイ</t>
    </rPh>
    <phoneticPr fontId="1"/>
  </si>
  <si>
    <t>キャンプ</t>
    <phoneticPr fontId="1"/>
  </si>
  <si>
    <t>-</t>
    <phoneticPr fontId="1"/>
  </si>
  <si>
    <t>▼選択してください</t>
    <rPh sb="1" eb="3">
      <t>センタク</t>
    </rPh>
    <phoneticPr fontId="1"/>
  </si>
  <si>
    <t>/泊</t>
    <rPh sb="1" eb="2">
      <t>ハク</t>
    </rPh>
    <phoneticPr fontId="1"/>
  </si>
  <si>
    <t>人数</t>
    <rPh sb="0" eb="2">
      <t>ニンズウ</t>
    </rPh>
    <phoneticPr fontId="1"/>
  </si>
  <si>
    <t>日数</t>
    <rPh sb="0" eb="2">
      <t>ニッスウ</t>
    </rPh>
    <phoneticPr fontId="1"/>
  </si>
  <si>
    <t>大規模</t>
    <rPh sb="0" eb="3">
      <t>ダイキボ</t>
    </rPh>
    <phoneticPr fontId="1"/>
  </si>
  <si>
    <t>長期</t>
    <rPh sb="0" eb="2">
      <t>チョウキ</t>
    </rPh>
    <phoneticPr fontId="1"/>
  </si>
  <si>
    <t>記号</t>
    <rPh sb="0" eb="2">
      <t>キゴウ</t>
    </rPh>
    <phoneticPr fontId="1"/>
  </si>
  <si>
    <t>料金</t>
    <rPh sb="0" eb="2">
      <t>リョウキン</t>
    </rPh>
    <phoneticPr fontId="1"/>
  </si>
  <si>
    <t>料金対象</t>
    <rPh sb="0" eb="2">
      <t>リョウキン</t>
    </rPh>
    <rPh sb="2" eb="4">
      <t>タイショウ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</si>
  <si>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</si>
  <si>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</si>
  <si>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(１０泊目)</t>
    <rPh sb="3" eb="4">
      <t>ハク</t>
    </rPh>
    <rPh sb="4" eb="5">
      <t>メ</t>
    </rPh>
    <phoneticPr fontId="1"/>
  </si>
  <si>
    <t>(９泊目)</t>
    <rPh sb="2" eb="3">
      <t>ハク</t>
    </rPh>
    <rPh sb="3" eb="4">
      <t>メ</t>
    </rPh>
    <phoneticPr fontId="1"/>
  </si>
  <si>
    <t>(８泊目)</t>
    <rPh sb="2" eb="3">
      <t>ハク</t>
    </rPh>
    <rPh sb="3" eb="4">
      <t>メ</t>
    </rPh>
    <phoneticPr fontId="1"/>
  </si>
  <si>
    <t>(７泊目)</t>
    <rPh sb="2" eb="3">
      <t>ハク</t>
    </rPh>
    <rPh sb="3" eb="4">
      <t>メ</t>
    </rPh>
    <phoneticPr fontId="1"/>
  </si>
  <si>
    <t>(６泊目)</t>
    <rPh sb="2" eb="3">
      <t>ハク</t>
    </rPh>
    <rPh sb="3" eb="4">
      <t>メ</t>
    </rPh>
    <phoneticPr fontId="1"/>
  </si>
  <si>
    <t>(５泊目)</t>
    <rPh sb="2" eb="3">
      <t>ハク</t>
    </rPh>
    <rPh sb="3" eb="4">
      <t>メ</t>
    </rPh>
    <phoneticPr fontId="1"/>
  </si>
  <si>
    <t>(４泊目)</t>
    <rPh sb="2" eb="3">
      <t>ハク</t>
    </rPh>
    <rPh sb="3" eb="4">
      <t>メ</t>
    </rPh>
    <phoneticPr fontId="1"/>
  </si>
  <si>
    <t>(３泊目)</t>
    <rPh sb="2" eb="3">
      <t>ハク</t>
    </rPh>
    <rPh sb="3" eb="4">
      <t>メ</t>
    </rPh>
    <phoneticPr fontId="1"/>
  </si>
  <si>
    <t>(２泊目)</t>
    <rPh sb="2" eb="3">
      <t>ハク</t>
    </rPh>
    <rPh sb="3" eb="4">
      <t>メ</t>
    </rPh>
    <phoneticPr fontId="1"/>
  </si>
  <si>
    <t>(１泊目)</t>
    <rPh sb="2" eb="3">
      <t>ハク</t>
    </rPh>
    <rPh sb="3" eb="4">
      <t>メ</t>
    </rPh>
    <phoneticPr fontId="1"/>
  </si>
  <si>
    <t>請求書の分割</t>
    <rPh sb="0" eb="3">
      <t>セイキュウショ</t>
    </rPh>
    <rPh sb="4" eb="6">
      <t>ブンカツ</t>
    </rPh>
    <phoneticPr fontId="1"/>
  </si>
  <si>
    <t>減免
申請</t>
    <rPh sb="0" eb="2">
      <t>ゲンメン</t>
    </rPh>
    <rPh sb="3" eb="5">
      <t>シンセイ</t>
    </rPh>
    <phoneticPr fontId="1"/>
  </si>
  <si>
    <t>利用
者数</t>
    <rPh sb="0" eb="2">
      <t>リヨウ</t>
    </rPh>
    <rPh sb="3" eb="4">
      <t>シャ</t>
    </rPh>
    <rPh sb="4" eb="5">
      <t>スウ</t>
    </rPh>
    <phoneticPr fontId="1"/>
  </si>
  <si>
    <t>単価</t>
    <rPh sb="0" eb="2">
      <t>タンカ</t>
    </rPh>
    <phoneticPr fontId="1"/>
  </si>
  <si>
    <t>減免対象</t>
    <rPh sb="0" eb="2">
      <t>ゲンメン</t>
    </rPh>
    <rPh sb="2" eb="4">
      <t>タイショウ</t>
    </rPh>
    <phoneticPr fontId="1"/>
  </si>
  <si>
    <t>利用区分</t>
    <rPh sb="0" eb="2">
      <t>リヨウ</t>
    </rPh>
    <rPh sb="2" eb="4">
      <t>クブン</t>
    </rPh>
    <phoneticPr fontId="1"/>
  </si>
  <si>
    <t>①施設使用料</t>
    <rPh sb="1" eb="3">
      <t>シセツ</t>
    </rPh>
    <rPh sb="3" eb="5">
      <t>シヨウ</t>
    </rPh>
    <rPh sb="5" eb="6">
      <t>リョウ</t>
    </rPh>
    <phoneticPr fontId="1"/>
  </si>
  <si>
    <t>担当者名</t>
    <rPh sb="0" eb="3">
      <t>タントウシャ</t>
    </rPh>
    <rPh sb="3" eb="4">
      <t>メイ</t>
    </rPh>
    <phoneticPr fontId="1"/>
  </si>
  <si>
    <t>～</t>
    <phoneticPr fontId="1"/>
  </si>
  <si>
    <r>
      <t xml:space="preserve">利用期間
</t>
    </r>
    <r>
      <rPr>
        <b/>
        <sz val="14"/>
        <rFont val="游ゴシック"/>
        <family val="3"/>
        <charset val="128"/>
      </rPr>
      <t>(西暦)</t>
    </r>
    <rPh sb="0" eb="2">
      <t>リヨウ</t>
    </rPh>
    <rPh sb="2" eb="4">
      <t>キカン</t>
    </rPh>
    <rPh sb="6" eb="8">
      <t>セイレキ</t>
    </rPh>
    <phoneticPr fontId="1"/>
  </si>
  <si>
    <t>利用期間中
緊急連絡先</t>
    <rPh sb="0" eb="2">
      <t>リヨウ</t>
    </rPh>
    <rPh sb="2" eb="5">
      <t>キカンチュウ</t>
    </rPh>
    <rPh sb="6" eb="8">
      <t>キンキュウ</t>
    </rPh>
    <rPh sb="8" eb="10">
      <t>レンラク</t>
    </rPh>
    <rPh sb="10" eb="11">
      <t>サキ</t>
    </rPh>
    <phoneticPr fontId="1"/>
  </si>
  <si>
    <t>追加用7</t>
    <rPh sb="0" eb="2">
      <t>ツイカ</t>
    </rPh>
    <rPh sb="2" eb="3">
      <t>ヨウ</t>
    </rPh>
    <phoneticPr fontId="1"/>
  </si>
  <si>
    <t>追加用6</t>
    <rPh sb="0" eb="2">
      <t>ツイカ</t>
    </rPh>
    <rPh sb="2" eb="3">
      <t>ヨウ</t>
    </rPh>
    <phoneticPr fontId="1"/>
  </si>
  <si>
    <t>追加用5</t>
    <rPh sb="0" eb="2">
      <t>ツイカ</t>
    </rPh>
    <rPh sb="2" eb="3">
      <t>ヨウ</t>
    </rPh>
    <phoneticPr fontId="1"/>
  </si>
  <si>
    <t>追加用4</t>
    <rPh sb="0" eb="2">
      <t>ツイカ</t>
    </rPh>
    <rPh sb="2" eb="3">
      <t>ヨウ</t>
    </rPh>
    <phoneticPr fontId="1"/>
  </si>
  <si>
    <t>追加用3</t>
    <rPh sb="0" eb="2">
      <t>ツイカ</t>
    </rPh>
    <rPh sb="2" eb="3">
      <t>ヨウ</t>
    </rPh>
    <phoneticPr fontId="1"/>
  </si>
  <si>
    <t>追加用2</t>
    <rPh sb="0" eb="2">
      <t>ツイカ</t>
    </rPh>
    <rPh sb="2" eb="3">
      <t>ヨウ</t>
    </rPh>
    <phoneticPr fontId="1"/>
  </si>
  <si>
    <t>追加用1</t>
    <rPh sb="0" eb="2">
      <t>ツイカ</t>
    </rPh>
    <rPh sb="2" eb="3">
      <t>ヨウ</t>
    </rPh>
    <phoneticPr fontId="1"/>
  </si>
  <si>
    <t>指導者・関係者</t>
    <rPh sb="0" eb="3">
      <t>シドウシャ</t>
    </rPh>
    <rPh sb="4" eb="7">
      <t>カンケイシャ</t>
    </rPh>
    <phoneticPr fontId="1"/>
  </si>
  <si>
    <t>日帰</t>
    <phoneticPr fontId="1"/>
  </si>
  <si>
    <t>30歳以上</t>
  </si>
  <si>
    <t>29歳以下</t>
  </si>
  <si>
    <t>未就学児（年少以上）</t>
    <rPh sb="5" eb="7">
      <t>ネンショウ</t>
    </rPh>
    <rPh sb="7" eb="9">
      <t>イジョウ</t>
    </rPh>
    <phoneticPr fontId="1"/>
  </si>
  <si>
    <t>未就学児（年少未満）</t>
    <rPh sb="0" eb="4">
      <t>ミシュウガクジ</t>
    </rPh>
    <rPh sb="5" eb="7">
      <t>ネンショウ</t>
    </rPh>
    <rPh sb="7" eb="9">
      <t>ミマン</t>
    </rPh>
    <phoneticPr fontId="1"/>
  </si>
  <si>
    <t>C</t>
    <phoneticPr fontId="1"/>
  </si>
  <si>
    <t>β</t>
    <phoneticPr fontId="1"/>
  </si>
  <si>
    <t>Y</t>
    <phoneticPr fontId="1"/>
  </si>
  <si>
    <t>減免</t>
    <rPh sb="0" eb="2">
      <t>ゲンメン</t>
    </rPh>
    <phoneticPr fontId="1"/>
  </si>
  <si>
    <t>B</t>
    <phoneticPr fontId="1"/>
  </si>
  <si>
    <t>該当無</t>
    <rPh sb="0" eb="2">
      <t>ガイトウ</t>
    </rPh>
    <rPh sb="2" eb="3">
      <t>ナ</t>
    </rPh>
    <phoneticPr fontId="1"/>
  </si>
  <si>
    <t>A</t>
    <phoneticPr fontId="1"/>
  </si>
  <si>
    <t>X</t>
    <phoneticPr fontId="1"/>
  </si>
  <si>
    <t>α</t>
  </si>
  <si>
    <t>α</t>
    <phoneticPr fontId="1"/>
  </si>
  <si>
    <t>β</t>
  </si>
  <si>
    <t>専修学校生、各種学校生</t>
    <phoneticPr fontId="1"/>
  </si>
  <si>
    <t>中等教育学校生</t>
    <phoneticPr fontId="1"/>
  </si>
  <si>
    <t>高校生</t>
    <phoneticPr fontId="1"/>
  </si>
  <si>
    <t>中学生</t>
    <phoneticPr fontId="1"/>
  </si>
  <si>
    <t>小学生</t>
    <phoneticPr fontId="1"/>
  </si>
  <si>
    <t>イ</t>
    <phoneticPr fontId="1"/>
  </si>
  <si>
    <t>ア</t>
    <phoneticPr fontId="1"/>
  </si>
  <si>
    <t>30歳以上</t>
    <phoneticPr fontId="1"/>
  </si>
  <si>
    <t>29歳以下</t>
    <phoneticPr fontId="1"/>
  </si>
  <si>
    <t>銀行振込</t>
    <rPh sb="0" eb="4">
      <t>ギンコウフリコミ</t>
    </rPh>
    <phoneticPr fontId="1"/>
  </si>
  <si>
    <t>特別講師棟：1泊　1,630円/人</t>
    <rPh sb="0" eb="2">
      <t>トクベツ</t>
    </rPh>
    <rPh sb="2" eb="4">
      <t>コウシ</t>
    </rPh>
    <rPh sb="4" eb="5">
      <t>トウ</t>
    </rPh>
    <rPh sb="7" eb="8">
      <t>ハク</t>
    </rPh>
    <rPh sb="14" eb="15">
      <t>エン</t>
    </rPh>
    <rPh sb="16" eb="17">
      <t>ニン</t>
    </rPh>
    <phoneticPr fontId="12"/>
  </si>
  <si>
    <t>コンビニ</t>
    <phoneticPr fontId="12"/>
  </si>
  <si>
    <t>様</t>
    <rPh sb="0" eb="1">
      <t>サマ</t>
    </rPh>
    <phoneticPr fontId="12"/>
  </si>
  <si>
    <t>赤城山学習</t>
    <rPh sb="4" eb="5">
      <t>シュウ</t>
    </rPh>
    <phoneticPr fontId="12"/>
  </si>
  <si>
    <t>現金</t>
    <rPh sb="0" eb="2">
      <t>ゲンキン</t>
    </rPh>
    <phoneticPr fontId="12"/>
  </si>
  <si>
    <t>御中</t>
    <rPh sb="0" eb="2">
      <t>オンチュウ</t>
    </rPh>
    <phoneticPr fontId="12"/>
  </si>
  <si>
    <t>リーダー浴室（1室1時間500円）</t>
    <rPh sb="4" eb="6">
      <t>ヨクシツ</t>
    </rPh>
    <rPh sb="8" eb="9">
      <t>シツ</t>
    </rPh>
    <rPh sb="10" eb="12">
      <t>ジカン</t>
    </rPh>
    <rPh sb="15" eb="16">
      <t>エン</t>
    </rPh>
    <phoneticPr fontId="12"/>
  </si>
  <si>
    <t>請求書は分けない</t>
    <phoneticPr fontId="1"/>
  </si>
  <si>
    <t>未就学児（年少未満）</t>
    <phoneticPr fontId="1"/>
  </si>
  <si>
    <t>宿泊</t>
    <phoneticPr fontId="1"/>
  </si>
  <si>
    <t>▼選択</t>
    <phoneticPr fontId="1"/>
  </si>
  <si>
    <t>▼選択してください</t>
    <phoneticPr fontId="1"/>
  </si>
  <si>
    <t>▼選択</t>
    <rPh sb="1" eb="3">
      <t>センタク</t>
    </rPh>
    <phoneticPr fontId="1"/>
  </si>
  <si>
    <t>区分</t>
    <rPh sb="0" eb="2">
      <t>クブン</t>
    </rPh>
    <phoneticPr fontId="1"/>
  </si>
  <si>
    <t>合成2</t>
    <rPh sb="0" eb="2">
      <t>ゴウセイ</t>
    </rPh>
    <phoneticPr fontId="1"/>
  </si>
  <si>
    <t>合成1</t>
    <rPh sb="0" eb="2">
      <t>ゴウセイ</t>
    </rPh>
    <phoneticPr fontId="1"/>
  </si>
  <si>
    <t>選択肢</t>
    <rPh sb="0" eb="3">
      <t>センタクシ</t>
    </rPh>
    <phoneticPr fontId="1"/>
  </si>
  <si>
    <t>宿泊別</t>
    <rPh sb="0" eb="2">
      <t>シュクハク</t>
    </rPh>
    <rPh sb="2" eb="3">
      <t>ベツ</t>
    </rPh>
    <phoneticPr fontId="1"/>
  </si>
  <si>
    <t>判定</t>
    <rPh sb="0" eb="2">
      <t>ハンテイ</t>
    </rPh>
    <phoneticPr fontId="1"/>
  </si>
  <si>
    <t>合成</t>
    <rPh sb="0" eb="2">
      <t>ゴウセイ</t>
    </rPh>
    <phoneticPr fontId="1"/>
  </si>
  <si>
    <t>検索⑫</t>
    <rPh sb="0" eb="2">
      <t>ケンサク</t>
    </rPh>
    <phoneticPr fontId="1"/>
  </si>
  <si>
    <t>検索⑪</t>
    <rPh sb="0" eb="2">
      <t>ケンサク</t>
    </rPh>
    <phoneticPr fontId="1"/>
  </si>
  <si>
    <t>検索⑩</t>
    <rPh sb="0" eb="2">
      <t>ケンサク</t>
    </rPh>
    <phoneticPr fontId="1"/>
  </si>
  <si>
    <t>検索⑨</t>
    <rPh sb="0" eb="2">
      <t>ケンサク</t>
    </rPh>
    <phoneticPr fontId="1"/>
  </si>
  <si>
    <t>検索⑧</t>
    <rPh sb="0" eb="2">
      <t>ケンサク</t>
    </rPh>
    <phoneticPr fontId="1"/>
  </si>
  <si>
    <t>検索⑦</t>
    <rPh sb="0" eb="2">
      <t>ケンサク</t>
    </rPh>
    <phoneticPr fontId="1"/>
  </si>
  <si>
    <t>検索⑥</t>
    <phoneticPr fontId="1"/>
  </si>
  <si>
    <t>検索⑤</t>
    <rPh sb="0" eb="2">
      <t>ケンサク</t>
    </rPh>
    <phoneticPr fontId="1"/>
  </si>
  <si>
    <t>検索④</t>
    <phoneticPr fontId="1"/>
  </si>
  <si>
    <t>検索③</t>
    <rPh sb="0" eb="2">
      <t>ケンサク</t>
    </rPh>
    <phoneticPr fontId="1"/>
  </si>
  <si>
    <t>検索②</t>
    <rPh sb="0" eb="2">
      <t>ケンサク</t>
    </rPh>
    <phoneticPr fontId="1"/>
  </si>
  <si>
    <t>検索①</t>
    <rPh sb="0" eb="2">
      <t>ケンサク</t>
    </rPh>
    <phoneticPr fontId="1"/>
  </si>
  <si>
    <t>▼選択</t>
  </si>
  <si>
    <t>▼選択してください</t>
  </si>
  <si>
    <t>あかぎ登山（鍋割山コース）</t>
  </si>
  <si>
    <t>宿泊</t>
  </si>
  <si>
    <t>キャンプ</t>
  </si>
  <si>
    <t>03-6407-7651</t>
    <phoneticPr fontId="1"/>
  </si>
  <si>
    <t>国立代々木神園小学校</t>
    <rPh sb="0" eb="2">
      <t>コクリツ</t>
    </rPh>
    <rPh sb="2" eb="7">
      <t>ヨヨギカミゾノ</t>
    </rPh>
    <rPh sb="7" eb="10">
      <t>ショウガッコウ</t>
    </rPh>
    <phoneticPr fontId="1"/>
  </si>
  <si>
    <t>Ⓒ(独)国立青少年教育振興機構　国立妙高青少年自然の家</t>
    <rPh sb="16" eb="25">
      <t>コクリツミョウコウセイショウネンシゼン</t>
    </rPh>
    <rPh sb="26" eb="27">
      <t>イエ</t>
    </rPh>
    <phoneticPr fontId="1"/>
  </si>
  <si>
    <t>④スキーレンタル</t>
    <phoneticPr fontId="1"/>
  </si>
  <si>
    <t>⑤ゲストルーム・その他</t>
    <rPh sb="10" eb="11">
      <t>タ</t>
    </rPh>
    <phoneticPr fontId="1"/>
  </si>
  <si>
    <t>➁指導員経費</t>
    <rPh sb="1" eb="4">
      <t>シドウイン</t>
    </rPh>
    <rPh sb="4" eb="6">
      <t>ケイヒ</t>
    </rPh>
    <phoneticPr fontId="1"/>
  </si>
  <si>
    <r>
      <t>⑥請求書宛名</t>
    </r>
    <r>
      <rPr>
        <b/>
        <sz val="14"/>
        <color theme="0"/>
        <rFont val="游ゴシック"/>
        <family val="3"/>
        <charset val="128"/>
      </rPr>
      <t>※分割の場合のみ記載</t>
    </r>
    <rPh sb="1" eb="4">
      <t>セイキュウショ</t>
    </rPh>
    <rPh sb="4" eb="6">
      <t>アテナ</t>
    </rPh>
    <rPh sb="7" eb="9">
      <t>ブンカツ</t>
    </rPh>
    <rPh sb="10" eb="12">
      <t>バアイ</t>
    </rPh>
    <rPh sb="14" eb="16">
      <t>キサイ</t>
    </rPh>
    <phoneticPr fontId="1"/>
  </si>
  <si>
    <t>③冬季活動場所利用料・物品使用料</t>
    <rPh sb="1" eb="3">
      <t>トウキ</t>
    </rPh>
    <rPh sb="3" eb="5">
      <t>カツドウ</t>
    </rPh>
    <rPh sb="5" eb="7">
      <t>バショ</t>
    </rPh>
    <rPh sb="7" eb="10">
      <t>リヨウリョウ</t>
    </rPh>
    <rPh sb="11" eb="13">
      <t>ブッピン</t>
    </rPh>
    <rPh sb="13" eb="16">
      <t>シヨウリョウ</t>
    </rPh>
    <phoneticPr fontId="1"/>
  </si>
  <si>
    <t>ゲストルーム：1泊　1,220円/室</t>
    <rPh sb="17" eb="18">
      <t>シツ</t>
    </rPh>
    <phoneticPr fontId="12"/>
  </si>
  <si>
    <t>妙高アドベンチャープログラム：半日　9,000円/グループ</t>
    <rPh sb="15" eb="17">
      <t>ハンニチ</t>
    </rPh>
    <rPh sb="23" eb="24">
      <t>エン</t>
    </rPh>
    <phoneticPr fontId="1"/>
  </si>
  <si>
    <t>妙高アドベンチャープログラム：1日　18,000円/グループ</t>
    <rPh sb="16" eb="17">
      <t>ニチ</t>
    </rPh>
    <rPh sb="24" eb="25">
      <t>エン</t>
    </rPh>
    <phoneticPr fontId="1"/>
  </si>
  <si>
    <t>源流探険・森探険：半日　9,000円/グループ</t>
    <rPh sb="9" eb="11">
      <t>ハンニチ</t>
    </rPh>
    <rPh sb="17" eb="18">
      <t>エン</t>
    </rPh>
    <phoneticPr fontId="1"/>
  </si>
  <si>
    <t>源流探険・森探険：1日　18,000円/グループ</t>
    <rPh sb="10" eb="11">
      <t>ニチ</t>
    </rPh>
    <rPh sb="18" eb="19">
      <t>エン</t>
    </rPh>
    <phoneticPr fontId="1"/>
  </si>
  <si>
    <t>ハイキング（藤巻山）：半日　9,000円/グループ</t>
    <rPh sb="11" eb="13">
      <t>ハンニチ</t>
    </rPh>
    <rPh sb="19" eb="20">
      <t>エン</t>
    </rPh>
    <phoneticPr fontId="1"/>
  </si>
  <si>
    <t>ハイキング（藤巻山）：1日　18,000円/グループ</t>
    <rPh sb="12" eb="13">
      <t>ニチ</t>
    </rPh>
    <rPh sb="20" eb="21">
      <t>エン</t>
    </rPh>
    <phoneticPr fontId="1"/>
  </si>
  <si>
    <t>かんじき・スノーシューハイク：半日　9,000円/グループ</t>
    <rPh sb="15" eb="17">
      <t>ハンニチ</t>
    </rPh>
    <rPh sb="23" eb="24">
      <t>エン</t>
    </rPh>
    <phoneticPr fontId="1"/>
  </si>
  <si>
    <t>かんじき・スノーシューハイク：1日　18,000円/グループ</t>
    <rPh sb="16" eb="17">
      <t>ニチ</t>
    </rPh>
    <rPh sb="24" eb="25">
      <t>エン</t>
    </rPh>
    <phoneticPr fontId="1"/>
  </si>
  <si>
    <t>スキー（アルペン・クロカン）：半日　9,000円/グループ</t>
    <rPh sb="15" eb="17">
      <t>ハンニチ</t>
    </rPh>
    <rPh sb="23" eb="24">
      <t>エン</t>
    </rPh>
    <phoneticPr fontId="1"/>
  </si>
  <si>
    <t>スキー（アルペン・クロカン）：1日　18,000円/グループ</t>
    <rPh sb="16" eb="17">
      <t>ニチ</t>
    </rPh>
    <rPh sb="24" eb="25">
      <t>エン</t>
    </rPh>
    <phoneticPr fontId="1"/>
  </si>
  <si>
    <t>ネイチャーゲーム：半日　9,000円/グループ</t>
    <rPh sb="9" eb="11">
      <t>ハンニチ</t>
    </rPh>
    <rPh sb="17" eb="18">
      <t>エン</t>
    </rPh>
    <phoneticPr fontId="1"/>
  </si>
  <si>
    <t>ネイチャーゲーム：1日　18,000円/グループ</t>
    <rPh sb="10" eb="11">
      <t>ニチ</t>
    </rPh>
    <rPh sb="18" eb="19">
      <t>エン</t>
    </rPh>
    <phoneticPr fontId="1"/>
  </si>
  <si>
    <t>そば打ち：半日　9,000円/グループ</t>
    <rPh sb="5" eb="7">
      <t>ハンニチ</t>
    </rPh>
    <rPh sb="13" eb="14">
      <t>エン</t>
    </rPh>
    <phoneticPr fontId="1"/>
  </si>
  <si>
    <t>そば打ち：1日　18,000円/グループ</t>
    <rPh sb="6" eb="7">
      <t>ニチ</t>
    </rPh>
    <rPh sb="14" eb="15">
      <t>エン</t>
    </rPh>
    <phoneticPr fontId="1"/>
  </si>
  <si>
    <t>民話・昔話：半日　9,000円/グループ</t>
    <rPh sb="6" eb="8">
      <t>ハンニチ</t>
    </rPh>
    <rPh sb="14" eb="15">
      <t>エン</t>
    </rPh>
    <phoneticPr fontId="1"/>
  </si>
  <si>
    <t>民話・昔話：1日　18,000円/グループ</t>
    <rPh sb="7" eb="8">
      <t>ニチ</t>
    </rPh>
    <rPh sb="15" eb="16">
      <t>エン</t>
    </rPh>
    <phoneticPr fontId="1"/>
  </si>
  <si>
    <t>星座観察：半日　9,000円/グループ</t>
    <rPh sb="5" eb="7">
      <t>ハンニチ</t>
    </rPh>
    <rPh sb="13" eb="14">
      <t>エン</t>
    </rPh>
    <phoneticPr fontId="1"/>
  </si>
  <si>
    <t>星座観察：1日　18,000円/グループ</t>
    <rPh sb="6" eb="7">
      <t>ニチ</t>
    </rPh>
    <rPh sb="14" eb="15">
      <t>エン</t>
    </rPh>
    <phoneticPr fontId="1"/>
  </si>
  <si>
    <t>歩くスキー（板・靴・ストック）：半日</t>
    <rPh sb="16" eb="18">
      <t>ハンニチ</t>
    </rPh>
    <phoneticPr fontId="1"/>
  </si>
  <si>
    <t>歩くスキー（板・靴・ストック）：1日</t>
    <rPh sb="17" eb="18">
      <t>ニチ</t>
    </rPh>
    <phoneticPr fontId="1"/>
  </si>
  <si>
    <t>歩くスキー（板・靴・ストック）：2日</t>
    <rPh sb="17" eb="18">
      <t>ニチ</t>
    </rPh>
    <phoneticPr fontId="1"/>
  </si>
  <si>
    <t>歩くスキー（板・靴・ストック）：3日以上</t>
    <rPh sb="17" eb="18">
      <t>ニチ</t>
    </rPh>
    <rPh sb="18" eb="20">
      <t>イジョウ</t>
    </rPh>
    <phoneticPr fontId="1"/>
  </si>
  <si>
    <t>アルペンスキー（板・靴・ストック）：1日</t>
    <rPh sb="19" eb="20">
      <t>ニチ</t>
    </rPh>
    <phoneticPr fontId="1"/>
  </si>
  <si>
    <t>アルペンスキー（板・靴・ストック）：2日</t>
    <rPh sb="19" eb="20">
      <t>ニチ</t>
    </rPh>
    <phoneticPr fontId="1"/>
  </si>
  <si>
    <t>アルペンスキー（板・靴・ストック）：3日以上</t>
    <rPh sb="19" eb="20">
      <t>ニチ</t>
    </rPh>
    <rPh sb="20" eb="22">
      <t>イジョウ</t>
    </rPh>
    <phoneticPr fontId="1"/>
  </si>
  <si>
    <t>ウェアセット：1日</t>
    <rPh sb="8" eb="9">
      <t>ニチ</t>
    </rPh>
    <phoneticPr fontId="1"/>
  </si>
  <si>
    <t>ウェアセット：2日</t>
    <rPh sb="8" eb="9">
      <t>ニチ</t>
    </rPh>
    <phoneticPr fontId="1"/>
  </si>
  <si>
    <t>ウェアセット：3日以上</t>
    <rPh sb="8" eb="9">
      <t>ニチ</t>
    </rPh>
    <rPh sb="9" eb="11">
      <t>イジョウ</t>
    </rPh>
    <phoneticPr fontId="1"/>
  </si>
  <si>
    <t>小物セット：1日</t>
    <rPh sb="7" eb="8">
      <t>ニチ</t>
    </rPh>
    <phoneticPr fontId="1"/>
  </si>
  <si>
    <t>小物セット：2日</t>
    <rPh sb="7" eb="8">
      <t>ニチ</t>
    </rPh>
    <phoneticPr fontId="1"/>
  </si>
  <si>
    <t>スキー用ヘルメット：1日</t>
    <rPh sb="11" eb="12">
      <t>ニチ</t>
    </rPh>
    <phoneticPr fontId="1"/>
  </si>
  <si>
    <t>スキー用ヘルメット：2日</t>
    <rPh sb="11" eb="12">
      <t>ニチ</t>
    </rPh>
    <phoneticPr fontId="1"/>
  </si>
  <si>
    <t>小物セット：3日以上</t>
    <rPh sb="7" eb="8">
      <t>ニチ</t>
    </rPh>
    <phoneticPr fontId="1"/>
  </si>
  <si>
    <t>スキー用ヘルメット：3日以上</t>
    <rPh sb="11" eb="12">
      <t>ニチ</t>
    </rPh>
    <phoneticPr fontId="1"/>
  </si>
  <si>
    <t>スバルホール利用料：7,500円/日</t>
    <rPh sb="6" eb="9">
      <t>リヨウリョウ</t>
    </rPh>
    <rPh sb="15" eb="16">
      <t>エン</t>
    </rPh>
    <rPh sb="17" eb="18">
      <t>ニチ</t>
    </rPh>
    <phoneticPr fontId="1"/>
  </si>
  <si>
    <t>キャンプセンター利用料：9,900円/日</t>
    <rPh sb="8" eb="11">
      <t>リヨウリョウ</t>
    </rPh>
    <rPh sb="17" eb="18">
      <t>エン</t>
    </rPh>
    <rPh sb="19" eb="20">
      <t>ニチ</t>
    </rPh>
    <phoneticPr fontId="1"/>
  </si>
  <si>
    <t>プレイホール利用料：190円/時間　※青少年団体無料</t>
    <rPh sb="6" eb="9">
      <t>リヨウリョウ</t>
    </rPh>
    <rPh sb="13" eb="14">
      <t>エン</t>
    </rPh>
    <rPh sb="15" eb="17">
      <t>ジカン</t>
    </rPh>
    <rPh sb="19" eb="24">
      <t>セイショウネンダンタイ</t>
    </rPh>
    <rPh sb="24" eb="26">
      <t>ムリョウ</t>
    </rPh>
    <phoneticPr fontId="1"/>
  </si>
  <si>
    <t>スノーシュー使用料：710円/人・回　※青少年団体無料</t>
    <rPh sb="6" eb="9">
      <t>シヨウリョウ</t>
    </rPh>
    <rPh sb="13" eb="14">
      <t>エン</t>
    </rPh>
    <rPh sb="15" eb="16">
      <t>ニン</t>
    </rPh>
    <rPh sb="17" eb="18">
      <t>カイ</t>
    </rPh>
    <rPh sb="20" eb="25">
      <t>セイショウネンダンタイ</t>
    </rPh>
    <rPh sb="25" eb="27">
      <t>ムリョウ</t>
    </rPh>
    <phoneticPr fontId="1"/>
  </si>
  <si>
    <t>ゼッケン（ビブス）（所外）使用料：150円/人・回　※青少年団体無料</t>
    <rPh sb="13" eb="16">
      <t>シヨウリョウ</t>
    </rPh>
    <rPh sb="20" eb="21">
      <t>エン</t>
    </rPh>
    <rPh sb="22" eb="23">
      <t>ニン</t>
    </rPh>
    <rPh sb="24" eb="25">
      <t>カイ</t>
    </rPh>
    <rPh sb="27" eb="32">
      <t>セイショウネンダンタイ</t>
    </rPh>
    <rPh sb="32" eb="34">
      <t>ムリョウ</t>
    </rPh>
    <phoneticPr fontId="1"/>
  </si>
  <si>
    <t>請求書(1)</t>
    <rPh sb="0" eb="3">
      <t>セイキュウショ</t>
    </rPh>
    <phoneticPr fontId="1"/>
  </si>
  <si>
    <t>請求書(2)</t>
    <rPh sb="0" eb="3">
      <t>セイキュウショ</t>
    </rPh>
    <phoneticPr fontId="1"/>
  </si>
  <si>
    <t>請求書(3)</t>
    <rPh sb="0" eb="3">
      <t>セイキュウショ</t>
    </rPh>
    <phoneticPr fontId="1"/>
  </si>
  <si>
    <t>請求書(4)</t>
    <rPh sb="0" eb="3">
      <t>セイキュウショ</t>
    </rPh>
    <phoneticPr fontId="1"/>
  </si>
  <si>
    <t>請求書(5)</t>
    <rPh sb="0" eb="3">
      <t>セイキュウショ</t>
    </rPh>
    <phoneticPr fontId="1"/>
  </si>
  <si>
    <t>請求書(6)</t>
    <rPh sb="0" eb="3">
      <t>セイキュウショ</t>
    </rPh>
    <phoneticPr fontId="1"/>
  </si>
  <si>
    <t>請求書(7)</t>
    <rPh sb="0" eb="3">
      <t>セイキュウショ</t>
    </rPh>
    <phoneticPr fontId="1"/>
  </si>
  <si>
    <t>（１）</t>
    <phoneticPr fontId="1"/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</si>
  <si>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</si>
  <si>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</si>
  <si>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</si>
  <si>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</si>
  <si>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</si>
  <si>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</si>
  <si>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</si>
  <si>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</si>
  <si>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</si>
  <si>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</si>
  <si>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ver.101(202403)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</si>
  <si>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</si>
  <si>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</si>
  <si>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</si>
  <si>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</si>
  <si>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</si>
  <si>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請求書(8)</t>
    <rPh sb="0" eb="3">
      <t>セイキュウショ</t>
    </rPh>
    <phoneticPr fontId="1"/>
  </si>
  <si>
    <t>請求書(9)</t>
    <rPh sb="0" eb="3">
      <t>セイキュウショ</t>
    </rPh>
    <phoneticPr fontId="1"/>
  </si>
  <si>
    <t>請求書(10)</t>
    <rPh sb="0" eb="3">
      <t>セイキュウショ</t>
    </rPh>
    <phoneticPr fontId="1"/>
  </si>
  <si>
    <t>請求書(11)</t>
    <rPh sb="0" eb="3">
      <t>セイキュウショ</t>
    </rPh>
    <phoneticPr fontId="1"/>
  </si>
  <si>
    <t>合計</t>
    <rPh sb="0" eb="2">
      <t>ゴウケイ</t>
    </rPh>
    <phoneticPr fontId="1"/>
  </si>
  <si>
    <t>5年生</t>
    <rPh sb="1" eb="3">
      <t>ネンセイ</t>
    </rPh>
    <phoneticPr fontId="1"/>
  </si>
  <si>
    <t>引率職員</t>
    <rPh sb="0" eb="4">
      <t>インソツショクイン</t>
    </rPh>
    <phoneticPr fontId="1"/>
  </si>
  <si>
    <t>カメラマン</t>
    <phoneticPr fontId="1"/>
  </si>
  <si>
    <t>看護師</t>
    <rPh sb="0" eb="3">
      <t>カンゴシ</t>
    </rPh>
    <phoneticPr fontId="1"/>
  </si>
  <si>
    <t>コンビニ</t>
  </si>
  <si>
    <t>妙高　太郎</t>
    <rPh sb="0" eb="2">
      <t>ミョウコウ</t>
    </rPh>
    <rPh sb="3" eb="5">
      <t>タロウ</t>
    </rPh>
    <phoneticPr fontId="1"/>
  </si>
  <si>
    <t>現金</t>
  </si>
  <si>
    <t>銀行振込</t>
  </si>
  <si>
    <t>コンビニ支払</t>
  </si>
  <si>
    <t>なし</t>
  </si>
  <si>
    <t>団体負担</t>
  </si>
  <si>
    <t>当日のみ</t>
  </si>
  <si>
    <t>1か月以内</t>
  </si>
  <si>
    <t>自然の家事務室で発行する請求書は複数の請求書をまとめて1件で振り込むことはできません。請求書1枚ごとに手数料が発生します。</t>
    <phoneticPr fontId="1"/>
  </si>
  <si>
    <t>期限</t>
    <rPh sb="0" eb="2">
      <t>キゲン</t>
    </rPh>
    <phoneticPr fontId="1"/>
  </si>
  <si>
    <t>手数料負担</t>
    <rPh sb="3" eb="5">
      <t>フタン</t>
    </rPh>
    <phoneticPr fontId="1"/>
  </si>
  <si>
    <t>支払期限等</t>
    <rPh sb="0" eb="2">
      <t>シハライ</t>
    </rPh>
    <rPh sb="2" eb="4">
      <t>キゲン</t>
    </rPh>
    <rPh sb="4" eb="5">
      <t>トウ</t>
    </rPh>
    <phoneticPr fontId="1"/>
  </si>
  <si>
    <r>
      <rPr>
        <b/>
        <sz val="36"/>
        <rFont val="游ゴシック"/>
        <family val="3"/>
        <charset val="128"/>
      </rPr>
      <t>請求書領収書宛名依頼・試算表 B</t>
    </r>
    <r>
      <rPr>
        <b/>
        <sz val="20"/>
        <rFont val="游ゴシック"/>
        <family val="3"/>
        <charset val="128"/>
      </rPr>
      <t>【</t>
    </r>
    <r>
      <rPr>
        <b/>
        <sz val="20"/>
        <color rgb="FFFF0000"/>
        <rFont val="游ゴシック"/>
        <family val="3"/>
        <charset val="128"/>
      </rPr>
      <t>食堂事務室</t>
    </r>
    <r>
      <rPr>
        <b/>
        <sz val="20"/>
        <rFont val="游ゴシック"/>
        <family val="3"/>
        <charset val="128"/>
      </rPr>
      <t>　請求分】</t>
    </r>
    <rPh sb="17" eb="19">
      <t>ショクドウ</t>
    </rPh>
    <rPh sb="19" eb="22">
      <t>ジムシツ</t>
    </rPh>
    <rPh sb="23" eb="26">
      <t>セイキュウブン</t>
    </rPh>
    <phoneticPr fontId="1"/>
  </si>
  <si>
    <t>①バイキング食事代</t>
    <rPh sb="6" eb="9">
      <t>ショクジダイ</t>
    </rPh>
    <phoneticPr fontId="1"/>
  </si>
  <si>
    <t>食数</t>
    <rPh sb="0" eb="2">
      <t>ショクスウ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</si>
  <si>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</si>
  <si>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</si>
  <si>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中学生以上</t>
    <rPh sb="3" eb="5">
      <t>イジョウ</t>
    </rPh>
    <phoneticPr fontId="1"/>
  </si>
  <si>
    <t>夕食</t>
    <rPh sb="0" eb="2">
      <t>ユウショク</t>
    </rPh>
    <phoneticPr fontId="1"/>
  </si>
  <si>
    <t>未就学児（３才以上）</t>
    <rPh sb="6" eb="7">
      <t>サイ</t>
    </rPh>
    <rPh sb="7" eb="9">
      <t>イジョウ</t>
    </rPh>
    <phoneticPr fontId="1"/>
  </si>
  <si>
    <t>➁野外炊事食材費</t>
    <rPh sb="1" eb="3">
      <t>ヤガイ</t>
    </rPh>
    <rPh sb="3" eb="5">
      <t>スイジ</t>
    </rPh>
    <rPh sb="5" eb="8">
      <t>ショクザイヒ</t>
    </rPh>
    <phoneticPr fontId="1"/>
  </si>
  <si>
    <t>③教材費</t>
    <rPh sb="1" eb="4">
      <t>キョウザイヒ</t>
    </rPh>
    <phoneticPr fontId="1"/>
  </si>
  <si>
    <r>
      <t>④請求書宛名</t>
    </r>
    <r>
      <rPr>
        <b/>
        <sz val="14"/>
        <color theme="0"/>
        <rFont val="游ゴシック"/>
        <family val="3"/>
        <charset val="128"/>
      </rPr>
      <t>※分割の場合のみ記載</t>
    </r>
    <rPh sb="1" eb="4">
      <t>セイキュウショ</t>
    </rPh>
    <rPh sb="4" eb="6">
      <t>アテナ</t>
    </rPh>
    <rPh sb="7" eb="9">
      <t>ブンカツ</t>
    </rPh>
    <rPh sb="10" eb="12">
      <t>バアイ</t>
    </rPh>
    <rPh sb="14" eb="16">
      <t>キサイ</t>
    </rPh>
    <phoneticPr fontId="1"/>
  </si>
  <si>
    <t>未就学児（３才未満）</t>
    <rPh sb="0" eb="4">
      <t>ミシュウガクジ</t>
    </rPh>
    <rPh sb="6" eb="7">
      <t>サイ</t>
    </rPh>
    <rPh sb="7" eb="9">
      <t>ミマン</t>
    </rPh>
    <phoneticPr fontId="1"/>
  </si>
  <si>
    <t>検索③教材費</t>
    <rPh sb="0" eb="2">
      <t>ケンサク</t>
    </rPh>
    <phoneticPr fontId="1"/>
  </si>
  <si>
    <t>検索➁野外炊事食材費</t>
    <rPh sb="0" eb="2">
      <t>ケンサク</t>
    </rPh>
    <phoneticPr fontId="1"/>
  </si>
  <si>
    <r>
      <rPr>
        <b/>
        <sz val="36"/>
        <rFont val="游ゴシック"/>
        <family val="3"/>
        <charset val="128"/>
      </rPr>
      <t>請求書領収書宛名依頼・試算表 A</t>
    </r>
    <r>
      <rPr>
        <b/>
        <sz val="20"/>
        <rFont val="游ゴシック"/>
        <family val="3"/>
        <charset val="128"/>
      </rPr>
      <t>【</t>
    </r>
    <r>
      <rPr>
        <b/>
        <sz val="20"/>
        <color rgb="FFFF0000"/>
        <rFont val="游ゴシック"/>
        <family val="3"/>
        <charset val="128"/>
      </rPr>
      <t>自然の家事務室</t>
    </r>
    <r>
      <rPr>
        <b/>
        <sz val="20"/>
        <rFont val="游ゴシック"/>
        <family val="3"/>
        <charset val="128"/>
      </rPr>
      <t>　請求分】</t>
    </r>
    <rPh sb="17" eb="19">
      <t>シゼン</t>
    </rPh>
    <rPh sb="20" eb="21">
      <t>イエ</t>
    </rPh>
    <rPh sb="21" eb="24">
      <t>ジムシツ</t>
    </rPh>
    <rPh sb="25" eb="28">
      <t>セイキュウブン</t>
    </rPh>
    <phoneticPr fontId="1"/>
  </si>
  <si>
    <t>2週間以内</t>
    <rPh sb="1" eb="3">
      <t>シュウカン</t>
    </rPh>
    <phoneticPr fontId="1"/>
  </si>
  <si>
    <t>森の壁掛け（長方形）：450円/人分</t>
  </si>
  <si>
    <t>森のはがき（長方形）：660円/人分</t>
  </si>
  <si>
    <t>森のすかし葉（長方形）：450円/人分</t>
    <phoneticPr fontId="1"/>
  </si>
  <si>
    <t>森の壁掛け(楕円） ：500円/人分</t>
    <phoneticPr fontId="1"/>
  </si>
  <si>
    <t>森のはがき（楕円）：710円/人分</t>
    <phoneticPr fontId="1"/>
  </si>
  <si>
    <t>森のすかし葉（楕円）：500円/人分</t>
    <phoneticPr fontId="1"/>
  </si>
  <si>
    <t>小枝のモッくん：80円/人分</t>
    <phoneticPr fontId="1"/>
  </si>
  <si>
    <t>マイスプーン：150円/本</t>
    <phoneticPr fontId="1"/>
  </si>
  <si>
    <t>マイフォーク：150円/本</t>
    <phoneticPr fontId="1"/>
  </si>
  <si>
    <t>実物大星座シート：400円/セット</t>
    <phoneticPr fontId="1"/>
  </si>
  <si>
    <t>ピンブローチ：200円/人分</t>
    <phoneticPr fontId="1"/>
  </si>
  <si>
    <t>紙飛行機（スカイスクリュー）：400円/人分</t>
    <phoneticPr fontId="1"/>
  </si>
  <si>
    <t>スプレーニス：900円/本</t>
    <phoneticPr fontId="1"/>
  </si>
  <si>
    <t>油性マジック（8色セット）：1,100/セット</t>
    <phoneticPr fontId="1"/>
  </si>
  <si>
    <t>水性マーカーペン（8色セット）：1,680/セット</t>
    <phoneticPr fontId="1"/>
  </si>
  <si>
    <t>木工用ボンド：180円/本</t>
    <phoneticPr fontId="1"/>
  </si>
  <si>
    <t>のり：130円/本</t>
    <phoneticPr fontId="1"/>
  </si>
  <si>
    <t>紙やすり：60円/マイ</t>
    <phoneticPr fontId="1"/>
  </si>
  <si>
    <t>キャンプファイヤー用薪：10,180円/フル</t>
    <rPh sb="18" eb="19">
      <t>エン</t>
    </rPh>
    <phoneticPr fontId="1"/>
  </si>
  <si>
    <t>グルーガンの芯：30円/本</t>
    <rPh sb="10" eb="11">
      <t>エン</t>
    </rPh>
    <phoneticPr fontId="1"/>
  </si>
  <si>
    <t>ろうそく（大18㎝）：90円/本</t>
    <rPh sb="13" eb="14">
      <t>エン</t>
    </rPh>
    <rPh sb="15" eb="16">
      <t>ホン</t>
    </rPh>
    <phoneticPr fontId="1"/>
  </si>
  <si>
    <t>ろうそく（中17.5㎝）：55円/本</t>
    <rPh sb="15" eb="16">
      <t>エン</t>
    </rPh>
    <rPh sb="17" eb="18">
      <t>ホン</t>
    </rPh>
    <phoneticPr fontId="1"/>
  </si>
  <si>
    <t>ろうそく（小6㎝）：30円/本</t>
    <rPh sb="12" eb="13">
      <t>エン</t>
    </rPh>
    <rPh sb="14" eb="15">
      <t>ホン</t>
    </rPh>
    <phoneticPr fontId="1"/>
  </si>
  <si>
    <t>キャンプファイヤー用薪：5,090円/ハーフ</t>
    <rPh sb="17" eb="18">
      <t>エン</t>
    </rPh>
    <phoneticPr fontId="1"/>
  </si>
  <si>
    <t>マシュマロ：350円/袋</t>
    <rPh sb="9" eb="10">
      <t>エン</t>
    </rPh>
    <rPh sb="11" eb="12">
      <t>フクロ</t>
    </rPh>
    <phoneticPr fontId="1"/>
  </si>
  <si>
    <t>野外炊事用薪：550円/束</t>
    <rPh sb="0" eb="2">
      <t>ヤガイ</t>
    </rPh>
    <rPh sb="2" eb="4">
      <t>スイジ</t>
    </rPh>
    <rPh sb="4" eb="5">
      <t>ヨウ</t>
    </rPh>
    <rPh sb="5" eb="6">
      <t>マキ</t>
    </rPh>
    <rPh sb="10" eb="11">
      <t>エン</t>
    </rPh>
    <rPh sb="12" eb="13">
      <t>タバ</t>
    </rPh>
    <phoneticPr fontId="1"/>
  </si>
  <si>
    <t>研磨剤入りナイロンタワシ：220円/マイ</t>
    <rPh sb="0" eb="3">
      <t>ケンマザイ</t>
    </rPh>
    <rPh sb="3" eb="4">
      <t>イ</t>
    </rPh>
    <rPh sb="16" eb="17">
      <t>エン</t>
    </rPh>
    <phoneticPr fontId="1"/>
  </si>
  <si>
    <t>指定ゴミ袋：100円/枚</t>
    <rPh sb="0" eb="2">
      <t>シテイ</t>
    </rPh>
    <rPh sb="4" eb="5">
      <t>ブクロ</t>
    </rPh>
    <rPh sb="9" eb="10">
      <t>エン</t>
    </rPh>
    <rPh sb="11" eb="12">
      <t>マイ</t>
    </rPh>
    <phoneticPr fontId="1"/>
  </si>
  <si>
    <t>食器用洗剤：220円/本</t>
    <rPh sb="0" eb="3">
      <t>ショッキヨウ</t>
    </rPh>
    <rPh sb="3" eb="5">
      <t>センザイ</t>
    </rPh>
    <rPh sb="9" eb="10">
      <t>エン</t>
    </rPh>
    <rPh sb="11" eb="12">
      <t>ホン</t>
    </rPh>
    <phoneticPr fontId="1"/>
  </si>
  <si>
    <t>クレンザー：250円/本</t>
    <rPh sb="9" eb="10">
      <t>エン</t>
    </rPh>
    <rPh sb="11" eb="12">
      <t>ホン</t>
    </rPh>
    <phoneticPr fontId="1"/>
  </si>
  <si>
    <t>食器用スポンジ：220円/個</t>
    <rPh sb="0" eb="3">
      <t>ショッキヨウ</t>
    </rPh>
    <rPh sb="11" eb="12">
      <t>エン</t>
    </rPh>
    <rPh sb="13" eb="14">
      <t>コ</t>
    </rPh>
    <phoneticPr fontId="1"/>
  </si>
  <si>
    <t>軍手：60円/人分</t>
    <rPh sb="0" eb="2">
      <t>グンテ</t>
    </rPh>
    <rPh sb="5" eb="6">
      <t>エン</t>
    </rPh>
    <rPh sb="7" eb="9">
      <t>ニンブン</t>
    </rPh>
    <phoneticPr fontId="1"/>
  </si>
  <si>
    <t>使い捨て歯ブラシセット：60円/セット</t>
    <rPh sb="0" eb="1">
      <t>ツカ</t>
    </rPh>
    <rPh sb="2" eb="3">
      <t>ス</t>
    </rPh>
    <rPh sb="4" eb="5">
      <t>ハ</t>
    </rPh>
    <rPh sb="14" eb="15">
      <t>エン</t>
    </rPh>
    <phoneticPr fontId="1"/>
  </si>
  <si>
    <t>洗濯用洗剤：40円/回分</t>
    <rPh sb="0" eb="3">
      <t>センタクヨウ</t>
    </rPh>
    <rPh sb="3" eb="5">
      <t>センザイ</t>
    </rPh>
    <rPh sb="8" eb="9">
      <t>エン</t>
    </rPh>
    <rPh sb="10" eb="12">
      <t>カイブン</t>
    </rPh>
    <phoneticPr fontId="1"/>
  </si>
  <si>
    <t>フェイスタオル：130円/枚</t>
    <rPh sb="11" eb="12">
      <t>エン</t>
    </rPh>
    <rPh sb="13" eb="14">
      <t>マイ</t>
    </rPh>
    <phoneticPr fontId="1"/>
  </si>
  <si>
    <t>朝食セット②</t>
  </si>
  <si>
    <t>モーニングセット</t>
  </si>
  <si>
    <t>カレーライス</t>
  </si>
  <si>
    <t>豚汁</t>
  </si>
  <si>
    <t>焼きそば</t>
  </si>
  <si>
    <t>豚鍋（ご飯）</t>
  </si>
  <si>
    <t>豚鍋（うどん）</t>
  </si>
  <si>
    <t>うどん打ち</t>
  </si>
  <si>
    <t>煮込みうどん</t>
  </si>
  <si>
    <t>野菜炒め</t>
  </si>
  <si>
    <t>スパゲッティーミートソース</t>
  </si>
  <si>
    <t>ライスピザ</t>
  </si>
  <si>
    <t>ハンバーグ</t>
  </si>
  <si>
    <t>炊き込みご飯</t>
  </si>
  <si>
    <t>お好みセット</t>
  </si>
  <si>
    <t>焼肉</t>
  </si>
  <si>
    <t>バーベキュー</t>
  </si>
  <si>
    <t>そば打ち（4人分）</t>
  </si>
  <si>
    <t>モーニングセット（ハーフ）</t>
  </si>
  <si>
    <t>カレーライス（ハーフ）</t>
  </si>
  <si>
    <t>朝食セット①</t>
  </si>
  <si>
    <t>カートンドッグ</t>
  </si>
  <si>
    <t>朝食セット①（ハーフ）</t>
  </si>
  <si>
    <t>朝食セット②（ハーフ）</t>
  </si>
  <si>
    <t>カートンドッグ（ハーフ）</t>
  </si>
  <si>
    <t>豚汁（ハーフ）</t>
  </si>
  <si>
    <t>焼きそば（ハーフ）</t>
  </si>
  <si>
    <t>豚鍋（ご飯）（ハーフ）</t>
  </si>
  <si>
    <t>豚鍋（うどん）（ハーフ）</t>
  </si>
  <si>
    <t>うどん打ち（ハーフ）</t>
  </si>
  <si>
    <t>煮込みうどん（ハーフ）</t>
  </si>
  <si>
    <t>野菜炒め（ハーフ）</t>
  </si>
  <si>
    <t>スパゲッティーミートソース（ハーフ）</t>
  </si>
  <si>
    <t>ライスピザ（ハーフ）</t>
  </si>
  <si>
    <t>ハンバーグ（ハーフ）</t>
  </si>
  <si>
    <t>炊き込みご飯（ハーフ）</t>
  </si>
  <si>
    <t>お好みセット（ハーフ）</t>
  </si>
  <si>
    <t>焼肉（ハーフ）</t>
  </si>
  <si>
    <t>バーベキュー（ハーフ）</t>
  </si>
  <si>
    <t>そば打ち（4人分）（ハーフ）</t>
  </si>
  <si>
    <t>朝食セット①：2,720円/フル</t>
    <rPh sb="12" eb="13">
      <t>エン</t>
    </rPh>
    <phoneticPr fontId="1"/>
  </si>
  <si>
    <t>朝食セット①：1,360円/ハーフ</t>
    <rPh sb="12" eb="13">
      <t>エン</t>
    </rPh>
    <phoneticPr fontId="1"/>
  </si>
  <si>
    <t>朝食セット②：2,720円/フル</t>
    <rPh sb="12" eb="13">
      <t>エン</t>
    </rPh>
    <phoneticPr fontId="1"/>
  </si>
  <si>
    <t>朝食セット②：1,360円/ハーフ</t>
    <rPh sb="12" eb="13">
      <t>エン</t>
    </rPh>
    <phoneticPr fontId="1"/>
  </si>
  <si>
    <t>モーニングセット：2,720円/フル</t>
    <rPh sb="14" eb="15">
      <t>エン</t>
    </rPh>
    <phoneticPr fontId="1"/>
  </si>
  <si>
    <t>モーニングセット：1,360円/ハーフ</t>
    <rPh sb="14" eb="15">
      <t>エン</t>
    </rPh>
    <phoneticPr fontId="1"/>
  </si>
  <si>
    <t>カートンドッグ：2,720円/フル</t>
    <rPh sb="13" eb="14">
      <t>エン</t>
    </rPh>
    <phoneticPr fontId="1"/>
  </si>
  <si>
    <t>カートンドッグ：1,360円/ハーフ</t>
    <rPh sb="13" eb="14">
      <t>エン</t>
    </rPh>
    <phoneticPr fontId="1"/>
  </si>
  <si>
    <t>カレーライス：4,080円/フル</t>
    <rPh sb="12" eb="13">
      <t>エン</t>
    </rPh>
    <phoneticPr fontId="1"/>
  </si>
  <si>
    <t>カレーライス：2,040円/ハーフ</t>
    <rPh sb="12" eb="13">
      <t>エン</t>
    </rPh>
    <phoneticPr fontId="1"/>
  </si>
  <si>
    <t>豚汁：4,080円/フル</t>
    <rPh sb="8" eb="9">
      <t>エン</t>
    </rPh>
    <phoneticPr fontId="1"/>
  </si>
  <si>
    <t>豚汁：2,040円/ハーフ</t>
    <rPh sb="8" eb="9">
      <t>エン</t>
    </rPh>
    <phoneticPr fontId="1"/>
  </si>
  <si>
    <t>焼きそば：4,160円/フル</t>
    <rPh sb="10" eb="11">
      <t>エン</t>
    </rPh>
    <phoneticPr fontId="1"/>
  </si>
  <si>
    <t>焼きそば：2,080円/ハーフ</t>
    <rPh sb="10" eb="11">
      <t>エン</t>
    </rPh>
    <phoneticPr fontId="1"/>
  </si>
  <si>
    <t>豚鍋（ご飯）：4,240円/フル</t>
    <rPh sb="12" eb="13">
      <t>エン</t>
    </rPh>
    <phoneticPr fontId="1"/>
  </si>
  <si>
    <t>豚鍋（ご飯）：2,120円/ハーフ</t>
    <rPh sb="12" eb="13">
      <t>エン</t>
    </rPh>
    <phoneticPr fontId="1"/>
  </si>
  <si>
    <t>豚鍋（うどん）：4,400円/フル</t>
    <rPh sb="13" eb="14">
      <t>エン</t>
    </rPh>
    <phoneticPr fontId="1"/>
  </si>
  <si>
    <t>豚鍋（うどん）：2,200円/ハーフ</t>
    <rPh sb="13" eb="14">
      <t>エン</t>
    </rPh>
    <phoneticPr fontId="1"/>
  </si>
  <si>
    <t>うどん打ち：2,080円/フル</t>
    <rPh sb="11" eb="12">
      <t>エン</t>
    </rPh>
    <phoneticPr fontId="1"/>
  </si>
  <si>
    <t>うどん打ち：1,040円/ハーフ</t>
    <rPh sb="11" eb="12">
      <t>エン</t>
    </rPh>
    <phoneticPr fontId="1"/>
  </si>
  <si>
    <t>煮込みうどん：2,880円/フル</t>
    <rPh sb="12" eb="13">
      <t>エン</t>
    </rPh>
    <phoneticPr fontId="1"/>
  </si>
  <si>
    <t>煮込みうどん：1,440円/ハーフ</t>
    <rPh sb="12" eb="13">
      <t>エン</t>
    </rPh>
    <phoneticPr fontId="1"/>
  </si>
  <si>
    <t>野菜炒め：2,880円/フル</t>
    <rPh sb="10" eb="11">
      <t>エン</t>
    </rPh>
    <phoneticPr fontId="1"/>
  </si>
  <si>
    <t>野菜炒め：1,440円/ハーフ</t>
    <rPh sb="10" eb="11">
      <t>エン</t>
    </rPh>
    <phoneticPr fontId="1"/>
  </si>
  <si>
    <t>スパゲッティーミートソース：3,360円/フル</t>
    <rPh sb="19" eb="20">
      <t>エン</t>
    </rPh>
    <phoneticPr fontId="1"/>
  </si>
  <si>
    <t>スパゲッティーミートソース：1,680円/ハーフ</t>
    <rPh sb="19" eb="20">
      <t>エン</t>
    </rPh>
    <phoneticPr fontId="1"/>
  </si>
  <si>
    <t>ライスピザ：3,960円/フル</t>
    <rPh sb="11" eb="12">
      <t>エン</t>
    </rPh>
    <phoneticPr fontId="1"/>
  </si>
  <si>
    <t>ライスピザ：1,980円/ハーフ</t>
    <rPh sb="11" eb="12">
      <t>エン</t>
    </rPh>
    <phoneticPr fontId="1"/>
  </si>
  <si>
    <t>ハンバーグ：3,960円/フル</t>
    <rPh sb="11" eb="12">
      <t>エン</t>
    </rPh>
    <phoneticPr fontId="1"/>
  </si>
  <si>
    <t>ハンバーグ：1,980円/ハーフ</t>
    <rPh sb="11" eb="12">
      <t>エン</t>
    </rPh>
    <phoneticPr fontId="1"/>
  </si>
  <si>
    <t>炊き込みご飯：3,960円/フル</t>
    <rPh sb="12" eb="13">
      <t>エン</t>
    </rPh>
    <phoneticPr fontId="1"/>
  </si>
  <si>
    <t>炊き込みご飯：1,980円/ハーフ</t>
    <rPh sb="12" eb="13">
      <t>エン</t>
    </rPh>
    <phoneticPr fontId="1"/>
  </si>
  <si>
    <t>お好みセット：4,560円/フル</t>
    <rPh sb="12" eb="13">
      <t>エン</t>
    </rPh>
    <phoneticPr fontId="1"/>
  </si>
  <si>
    <t>お好みセット：2,280円/ハーフ</t>
    <rPh sb="12" eb="13">
      <t>エン</t>
    </rPh>
    <phoneticPr fontId="1"/>
  </si>
  <si>
    <t>焼肉：4,960円/フル</t>
    <rPh sb="8" eb="9">
      <t>エン</t>
    </rPh>
    <phoneticPr fontId="1"/>
  </si>
  <si>
    <t>焼肉：2,480円/ハーフ</t>
    <rPh sb="8" eb="9">
      <t>エン</t>
    </rPh>
    <phoneticPr fontId="1"/>
  </si>
  <si>
    <t>バーベキュー：6,080円/フル</t>
    <rPh sb="12" eb="13">
      <t>エン</t>
    </rPh>
    <phoneticPr fontId="1"/>
  </si>
  <si>
    <t>バーベキュー：3,040円/ハーフ</t>
    <rPh sb="12" eb="13">
      <t>エン</t>
    </rPh>
    <phoneticPr fontId="1"/>
  </si>
  <si>
    <t>そば打ち（4人分）：1,880円/フル</t>
    <rPh sb="15" eb="16">
      <t>エン</t>
    </rPh>
    <phoneticPr fontId="1"/>
  </si>
  <si>
    <t>炊いたご飯（1人前）：130円/人</t>
    <rPh sb="0" eb="1">
      <t>タ</t>
    </rPh>
    <rPh sb="4" eb="5">
      <t>ハン</t>
    </rPh>
    <rPh sb="7" eb="9">
      <t>ニンマエ</t>
    </rPh>
    <rPh sb="14" eb="15">
      <t>エン</t>
    </rPh>
    <rPh sb="16" eb="17">
      <t>ニン</t>
    </rPh>
    <phoneticPr fontId="1"/>
  </si>
  <si>
    <t>炊いたご飯（1合）：150円/合</t>
    <rPh sb="0" eb="1">
      <t>タ</t>
    </rPh>
    <rPh sb="4" eb="5">
      <t>ハン</t>
    </rPh>
    <rPh sb="7" eb="8">
      <t>ゴウ</t>
    </rPh>
    <rPh sb="13" eb="14">
      <t>エン</t>
    </rPh>
    <rPh sb="15" eb="16">
      <t>ゴウ</t>
    </rPh>
    <phoneticPr fontId="1"/>
  </si>
  <si>
    <t>パン弁当：580円</t>
    <rPh sb="8" eb="9">
      <t>エン</t>
    </rPh>
    <phoneticPr fontId="1"/>
  </si>
  <si>
    <t>おにぎり単品（梅）：140円</t>
    <rPh sb="7" eb="8">
      <t>ウメ</t>
    </rPh>
    <rPh sb="13" eb="14">
      <t>エン</t>
    </rPh>
    <phoneticPr fontId="1"/>
  </si>
  <si>
    <t>おにぎり単品（鮭）：160円</t>
    <rPh sb="7" eb="8">
      <t>サケ</t>
    </rPh>
    <rPh sb="13" eb="14">
      <t>エン</t>
    </rPh>
    <phoneticPr fontId="1"/>
  </si>
  <si>
    <t>おにぎりセット：310円</t>
    <rPh sb="11" eb="12">
      <t>エン</t>
    </rPh>
    <phoneticPr fontId="1"/>
  </si>
  <si>
    <t>おにぎり弁当２個：440円</t>
    <rPh sb="12" eb="13">
      <t>エン</t>
    </rPh>
    <phoneticPr fontId="1"/>
  </si>
  <si>
    <t>おにぎり弁当３個Ａ：570円</t>
    <rPh sb="13" eb="14">
      <t>エン</t>
    </rPh>
    <phoneticPr fontId="1"/>
  </si>
  <si>
    <t>おにぎり弁当３個Ｂ：590円</t>
    <rPh sb="13" eb="14">
      <t>エン</t>
    </rPh>
    <phoneticPr fontId="1"/>
  </si>
  <si>
    <t>おにぎり弁当４個：700円</t>
    <rPh sb="12" eb="13">
      <t>エン</t>
    </rPh>
    <phoneticPr fontId="1"/>
  </si>
  <si>
    <t>ハンバーグ弁当：570円</t>
    <rPh sb="5" eb="7">
      <t>ベントウ</t>
    </rPh>
    <rPh sb="11" eb="12">
      <t>エン</t>
    </rPh>
    <phoneticPr fontId="1"/>
  </si>
  <si>
    <t>唐揚げ弁当：570円</t>
    <rPh sb="0" eb="2">
      <t>カラア</t>
    </rPh>
    <rPh sb="3" eb="5">
      <t>ベントウ</t>
    </rPh>
    <rPh sb="9" eb="10">
      <t>エン</t>
    </rPh>
    <phoneticPr fontId="1"/>
  </si>
  <si>
    <t>幕の内弁当：570円</t>
    <rPh sb="0" eb="1">
      <t>マク</t>
    </rPh>
    <rPh sb="2" eb="3">
      <t>ウチ</t>
    </rPh>
    <rPh sb="3" eb="5">
      <t>ベントウ</t>
    </rPh>
    <rPh sb="9" eb="10">
      <t>エン</t>
    </rPh>
    <phoneticPr fontId="1"/>
  </si>
  <si>
    <t>500ｍLペットボトル：160円</t>
    <rPh sb="15" eb="16">
      <t>エン</t>
    </rPh>
    <phoneticPr fontId="1"/>
  </si>
  <si>
    <t>200ｍLパック飲料：140円</t>
    <rPh sb="14" eb="15">
      <t>エン</t>
    </rPh>
    <phoneticPr fontId="1"/>
  </si>
  <si>
    <t>菓子パン：130円</t>
    <rPh sb="8" eb="9">
      <t>エン</t>
    </rPh>
    <phoneticPr fontId="1"/>
  </si>
  <si>
    <t>バードコール：330円/人分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</si>
</sst>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m&quot;月&quot;d&quot;日&quot;\(aaa\)"/>
    <numFmt numFmtId="178" formatCode="\(0&quot;泊&quot;&quot;目&quot;\)"/>
    <numFmt numFmtId="179" formatCode="\(0&quot;日&quot;&quot;目&quot;\)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22"/>
      <name val="游ゴシック"/>
      <family val="3"/>
      <charset val="128"/>
    </font>
    <font>
      <b/>
      <sz val="28"/>
      <color theme="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6"/>
      <name val="游ゴシック"/>
      <family val="3"/>
      <charset val="128"/>
    </font>
    <font>
      <sz val="12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sz val="20"/>
      <name val="游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36"/>
      <name val="游ゴシック"/>
      <family val="3"/>
      <charset val="128"/>
    </font>
    <font>
      <b/>
      <sz val="26"/>
      <color theme="0"/>
      <name val="游ゴシック"/>
      <family val="3"/>
      <charset val="128"/>
    </font>
    <font>
      <b/>
      <sz val="22"/>
      <color theme="0"/>
      <name val="游ゴシック"/>
      <family val="3"/>
      <charset val="128"/>
    </font>
    <font>
      <sz val="11"/>
      <name val="Cambria Math"/>
      <family val="3"/>
    </font>
    <font>
      <b/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0"/>
      <color rgb="FFFF0000"/>
      <name val="游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</cellStyleXfs>
  <cellXfs count="538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9" fillId="2" borderId="20" xfId="2" applyFont="1" applyFill="1" applyBorder="1" applyAlignment="1">
      <alignment vertical="center" wrapText="1"/>
    </xf>
    <xf numFmtId="0" fontId="17" fillId="2" borderId="5" xfId="2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vertical="center" textRotation="255"/>
    </xf>
    <xf numFmtId="0" fontId="15" fillId="2" borderId="43" xfId="2" applyFont="1" applyFill="1" applyBorder="1" applyAlignment="1">
      <alignment vertical="center" wrapText="1"/>
    </xf>
    <xf numFmtId="0" fontId="21" fillId="0" borderId="0" xfId="2" applyFont="1"/>
    <xf numFmtId="176" fontId="21" fillId="0" borderId="0" xfId="2" applyNumberFormat="1" applyFont="1"/>
    <xf numFmtId="0" fontId="21" fillId="0" borderId="5" xfId="2" applyFont="1" applyBorder="1" applyAlignment="1">
      <alignment horizontal="center"/>
    </xf>
    <xf numFmtId="176" fontId="21" fillId="0" borderId="5" xfId="2" applyNumberFormat="1" applyFont="1" applyBorder="1"/>
    <xf numFmtId="0" fontId="21" fillId="0" borderId="5" xfId="2" applyFont="1" applyBorder="1"/>
    <xf numFmtId="0" fontId="21" fillId="4" borderId="5" xfId="2" applyFont="1" applyFill="1" applyBorder="1"/>
    <xf numFmtId="0" fontId="21" fillId="4" borderId="5" xfId="2" applyFont="1" applyFill="1" applyBorder="1" applyAlignment="1">
      <alignment horizontal="center"/>
    </xf>
    <xf numFmtId="176" fontId="22" fillId="0" borderId="5" xfId="2" applyNumberFormat="1" applyFont="1" applyBorder="1"/>
    <xf numFmtId="0" fontId="21" fillId="5" borderId="5" xfId="2" applyFont="1" applyFill="1" applyBorder="1"/>
    <xf numFmtId="0" fontId="21" fillId="5" borderId="5" xfId="2" applyFont="1" applyFill="1" applyBorder="1" applyAlignment="1">
      <alignment horizontal="center"/>
    </xf>
    <xf numFmtId="0" fontId="21" fillId="6" borderId="5" xfId="2" applyFont="1" applyFill="1" applyBorder="1" applyAlignment="1">
      <alignment horizontal="center"/>
    </xf>
    <xf numFmtId="0" fontId="21" fillId="6" borderId="5" xfId="2" applyFont="1" applyFill="1" applyBorder="1"/>
    <xf numFmtId="176" fontId="23" fillId="0" borderId="5" xfId="2" applyNumberFormat="1" applyFont="1" applyBorder="1" applyAlignment="1">
      <alignment horizontal="right"/>
    </xf>
    <xf numFmtId="0" fontId="21" fillId="7" borderId="5" xfId="2" applyFont="1" applyFill="1" applyBorder="1" applyAlignment="1">
      <alignment horizontal="center"/>
    </xf>
    <xf numFmtId="0" fontId="21" fillId="7" borderId="5" xfId="2" applyFont="1" applyFill="1" applyBorder="1"/>
    <xf numFmtId="0" fontId="21" fillId="8" borderId="5" xfId="2" applyFont="1" applyFill="1" applyBorder="1" applyAlignment="1">
      <alignment horizontal="center"/>
    </xf>
    <xf numFmtId="0" fontId="21" fillId="8" borderId="5" xfId="2" applyFont="1" applyFill="1" applyBorder="1"/>
    <xf numFmtId="176" fontId="21" fillId="0" borderId="5" xfId="2" applyNumberFormat="1" applyFont="1" applyBorder="1" applyAlignment="1">
      <alignment horizontal="right"/>
    </xf>
    <xf numFmtId="0" fontId="21" fillId="0" borderId="0" xfId="2" applyFont="1" applyAlignment="1">
      <alignment horizontal="center"/>
    </xf>
    <xf numFmtId="0" fontId="21" fillId="0" borderId="21" xfId="2" applyFont="1" applyBorder="1"/>
    <xf numFmtId="0" fontId="21" fillId="2" borderId="5" xfId="2" applyFont="1" applyFill="1" applyBorder="1" applyAlignment="1">
      <alignment horizontal="center"/>
    </xf>
    <xf numFmtId="176" fontId="21" fillId="2" borderId="5" xfId="2" applyNumberFormat="1" applyFont="1" applyFill="1" applyBorder="1" applyAlignment="1">
      <alignment horizontal="center"/>
    </xf>
    <xf numFmtId="0" fontId="21" fillId="2" borderId="21" xfId="2" applyFont="1" applyFill="1" applyBorder="1" applyAlignment="1">
      <alignment horizontal="center"/>
    </xf>
    <xf numFmtId="0" fontId="21" fillId="2" borderId="0" xfId="2" applyFont="1" applyFill="1" applyAlignment="1">
      <alignment horizontal="center"/>
    </xf>
    <xf numFmtId="0" fontId="21" fillId="0" borderId="1" xfId="2" applyFont="1" applyBorder="1" applyAlignment="1">
      <alignment horizont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6" fillId="0" borderId="19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7" fillId="2" borderId="19" xfId="3" applyFont="1" applyFill="1" applyBorder="1" applyAlignment="1">
      <alignment horizontal="center" vertical="center"/>
    </xf>
    <xf numFmtId="0" fontId="14" fillId="2" borderId="19" xfId="3" applyFont="1" applyFill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19" fillId="2" borderId="20" xfId="3" applyFont="1" applyFill="1" applyBorder="1" applyAlignment="1">
      <alignment vertical="center" wrapText="1"/>
    </xf>
    <xf numFmtId="0" fontId="17" fillId="2" borderId="5" xfId="3" applyFont="1" applyFill="1" applyBorder="1" applyAlignment="1">
      <alignment horizontal="center" vertical="center"/>
    </xf>
    <xf numFmtId="0" fontId="13" fillId="2" borderId="35" xfId="3" applyFont="1" applyFill="1" applyBorder="1" applyAlignment="1">
      <alignment vertical="center" textRotation="255"/>
    </xf>
    <xf numFmtId="0" fontId="15" fillId="2" borderId="43" xfId="3" applyFont="1" applyFill="1" applyBorder="1" applyAlignment="1">
      <alignment vertical="center" wrapText="1"/>
    </xf>
    <xf numFmtId="38" fontId="6" fillId="0" borderId="0" xfId="3" applyNumberFormat="1" applyFont="1" applyAlignment="1">
      <alignment vertical="center"/>
    </xf>
    <xf numFmtId="38" fontId="27" fillId="0" borderId="0" xfId="3" applyNumberFormat="1" applyFont="1"/>
    <xf numFmtId="176" fontId="6" fillId="0" borderId="0" xfId="3" applyNumberFormat="1" applyFont="1" applyAlignment="1">
      <alignment vertical="center"/>
    </xf>
    <xf numFmtId="0" fontId="17" fillId="2" borderId="5" xfId="3" applyFont="1" applyFill="1" applyBorder="1" applyAlignment="1">
      <alignment horizontal="center" vertical="center"/>
    </xf>
    <xf numFmtId="0" fontId="21" fillId="0" borderId="0" xfId="2" applyFont="1" applyAlignment="1">
      <alignment horizontal="center"/>
    </xf>
    <xf numFmtId="0" fontId="21" fillId="0" borderId="1" xfId="2" applyFont="1" applyBorder="1" applyAlignment="1">
      <alignment horizontal="center"/>
    </xf>
    <xf numFmtId="0" fontId="17" fillId="2" borderId="35" xfId="3" applyFont="1" applyFill="1" applyBorder="1" applyAlignment="1">
      <alignment vertical="center" wrapText="1" shrinkToFit="1"/>
    </xf>
    <xf numFmtId="0" fontId="17" fillId="2" borderId="0" xfId="3" applyFont="1" applyFill="1" applyBorder="1" applyAlignment="1">
      <alignment vertical="center" wrapText="1" shrinkToFit="1"/>
    </xf>
    <xf numFmtId="0" fontId="17" fillId="2" borderId="33" xfId="3" applyFont="1" applyFill="1" applyBorder="1" applyAlignment="1">
      <alignment vertical="center" wrapText="1" shrinkToFit="1"/>
    </xf>
    <xf numFmtId="0" fontId="17" fillId="2" borderId="58" xfId="3" applyFont="1" applyFill="1" applyBorder="1" applyAlignment="1">
      <alignment vertical="center" wrapText="1" shrinkToFit="1"/>
    </xf>
    <xf numFmtId="0" fontId="17" fillId="2" borderId="13" xfId="3" applyFont="1" applyFill="1" applyBorder="1" applyAlignment="1">
      <alignment vertical="center" wrapText="1" shrinkToFit="1"/>
    </xf>
    <xf numFmtId="0" fontId="17" fillId="2" borderId="48" xfId="3" applyFont="1" applyFill="1" applyBorder="1" applyAlignment="1">
      <alignment vertical="center" wrapText="1" shrinkToFit="1"/>
    </xf>
    <xf numFmtId="0" fontId="6" fillId="0" borderId="0" xfId="3" applyFont="1" applyBorder="1" applyAlignment="1">
      <alignment horizontal="center" vertical="center"/>
    </xf>
    <xf numFmtId="0" fontId="6" fillId="9" borderId="0" xfId="3" applyFont="1" applyFill="1" applyBorder="1" applyAlignment="1">
      <alignment horizontal="center" vertical="center"/>
    </xf>
    <xf numFmtId="176" fontId="7" fillId="9" borderId="0" xfId="3" applyNumberFormat="1" applyFont="1" applyFill="1" applyBorder="1" applyAlignment="1">
      <alignment horizontal="right" vertical="center"/>
    </xf>
    <xf numFmtId="0" fontId="7" fillId="9" borderId="0" xfId="3" applyFont="1" applyFill="1" applyBorder="1" applyAlignment="1">
      <alignment horizontal="right" vertical="center"/>
    </xf>
    <xf numFmtId="3" fontId="0" fillId="0" borderId="0" xfId="0" applyNumberFormat="1">
      <alignment vertical="center"/>
    </xf>
    <xf numFmtId="0" fontId="6" fillId="0" borderId="63" xfId="3" applyFont="1" applyBorder="1" applyAlignment="1">
      <alignment horizontal="center" vertical="center"/>
    </xf>
    <xf numFmtId="0" fontId="6" fillId="0" borderId="64" xfId="3" applyFont="1" applyBorder="1" applyAlignment="1">
      <alignment horizontal="center" vertical="center"/>
    </xf>
    <xf numFmtId="0" fontId="6" fillId="0" borderId="65" xfId="3" applyFont="1" applyBorder="1" applyAlignment="1">
      <alignment horizontal="center" vertical="center"/>
    </xf>
    <xf numFmtId="38" fontId="15" fillId="8" borderId="26" xfId="1" applyFont="1" applyFill="1" applyBorder="1" applyAlignment="1" applyProtection="1">
      <alignment horizontal="center" vertical="center" shrinkToFit="1"/>
      <protection locked="0"/>
    </xf>
    <xf numFmtId="38" fontId="15" fillId="8" borderId="27" xfId="1" applyFont="1" applyFill="1" applyBorder="1" applyAlignment="1" applyProtection="1">
      <alignment horizontal="center" vertical="center" shrinkToFit="1"/>
      <protection locked="0"/>
    </xf>
    <xf numFmtId="38" fontId="15" fillId="8" borderId="28" xfId="1" applyFont="1" applyFill="1" applyBorder="1" applyAlignment="1" applyProtection="1">
      <alignment horizontal="center" vertical="center" shrinkToFit="1"/>
      <protection locked="0"/>
    </xf>
    <xf numFmtId="0" fontId="12" fillId="2" borderId="14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18" xfId="3" applyFont="1" applyFill="1" applyBorder="1" applyAlignment="1">
      <alignment horizontal="center" vertical="center" wrapText="1"/>
    </xf>
    <xf numFmtId="38" fontId="15" fillId="8" borderId="19" xfId="1" applyFont="1" applyFill="1" applyBorder="1" applyAlignment="1" applyProtection="1">
      <alignment horizontal="center" vertical="center" shrinkToFit="1"/>
      <protection locked="0"/>
    </xf>
    <xf numFmtId="38" fontId="15" fillId="8" borderId="5" xfId="1" applyFont="1" applyFill="1" applyBorder="1" applyAlignment="1" applyProtection="1">
      <alignment horizontal="center" vertical="center" shrinkToFit="1"/>
      <protection locked="0"/>
    </xf>
    <xf numFmtId="38" fontId="15" fillId="8" borderId="53" xfId="1" applyFont="1" applyFill="1" applyBorder="1" applyAlignment="1" applyProtection="1">
      <alignment horizontal="center" vertical="center" shrinkToFit="1"/>
      <protection locked="0"/>
    </xf>
    <xf numFmtId="0" fontId="15" fillId="8" borderId="21" xfId="3" applyFont="1" applyFill="1" applyBorder="1" applyAlignment="1" applyProtection="1">
      <alignment horizontal="left" vertical="center" shrinkToFit="1"/>
      <protection locked="0"/>
    </xf>
    <xf numFmtId="0" fontId="15" fillId="8" borderId="20" xfId="3" applyFont="1" applyFill="1" applyBorder="1" applyAlignment="1" applyProtection="1">
      <alignment horizontal="left" vertical="center" shrinkToFit="1"/>
      <protection locked="0"/>
    </xf>
    <xf numFmtId="0" fontId="15" fillId="8" borderId="22" xfId="3" applyFont="1" applyFill="1" applyBorder="1" applyAlignment="1" applyProtection="1">
      <alignment horizontal="left" vertical="center" shrinkToFit="1"/>
      <protection locked="0"/>
    </xf>
    <xf numFmtId="0" fontId="15" fillId="8" borderId="5" xfId="3" applyFont="1" applyFill="1" applyBorder="1" applyAlignment="1" applyProtection="1">
      <alignment vertical="center"/>
      <protection locked="0"/>
    </xf>
    <xf numFmtId="176" fontId="13" fillId="2" borderId="21" xfId="3" applyNumberFormat="1" applyFont="1" applyFill="1" applyBorder="1" applyAlignment="1">
      <alignment horizontal="right" vertical="center"/>
    </xf>
    <xf numFmtId="176" fontId="13" fillId="2" borderId="20" xfId="3" applyNumberFormat="1" applyFont="1" applyFill="1" applyBorder="1" applyAlignment="1">
      <alignment horizontal="right" vertical="center"/>
    </xf>
    <xf numFmtId="176" fontId="13" fillId="2" borderId="30" xfId="3" applyNumberFormat="1" applyFont="1" applyFill="1" applyBorder="1" applyAlignment="1">
      <alignment horizontal="right" vertical="center"/>
    </xf>
    <xf numFmtId="0" fontId="14" fillId="2" borderId="26" xfId="3" applyFont="1" applyFill="1" applyBorder="1" applyAlignment="1">
      <alignment horizontal="right" vertical="center"/>
    </xf>
    <xf numFmtId="0" fontId="14" fillId="2" borderId="27" xfId="3" applyFont="1" applyFill="1" applyBorder="1" applyAlignment="1">
      <alignment horizontal="right" vertical="center"/>
    </xf>
    <xf numFmtId="176" fontId="13" fillId="2" borderId="23" xfId="3" applyNumberFormat="1" applyFont="1" applyFill="1" applyBorder="1" applyAlignment="1">
      <alignment horizontal="right" vertical="center"/>
    </xf>
    <xf numFmtId="176" fontId="13" fillId="2" borderId="24" xfId="3" applyNumberFormat="1" applyFont="1" applyFill="1" applyBorder="1" applyAlignment="1">
      <alignment horizontal="right" vertical="center"/>
    </xf>
    <xf numFmtId="176" fontId="13" fillId="2" borderId="25" xfId="3" applyNumberFormat="1" applyFont="1" applyFill="1" applyBorder="1" applyAlignment="1">
      <alignment horizontal="right" vertical="center"/>
    </xf>
    <xf numFmtId="0" fontId="11" fillId="3" borderId="35" xfId="3" applyFont="1" applyFill="1" applyBorder="1" applyAlignment="1">
      <alignment horizontal="center" vertical="center"/>
    </xf>
    <xf numFmtId="0" fontId="11" fillId="3" borderId="0" xfId="3" applyFont="1" applyFill="1" applyAlignment="1">
      <alignment horizontal="center" vertical="center"/>
    </xf>
    <xf numFmtId="0" fontId="25" fillId="3" borderId="35" xfId="3" applyFont="1" applyFill="1" applyBorder="1" applyAlignment="1">
      <alignment horizontal="center" vertical="center"/>
    </xf>
    <xf numFmtId="0" fontId="25" fillId="3" borderId="0" xfId="3" applyFont="1" applyFill="1" applyAlignment="1">
      <alignment horizontal="center" vertical="center"/>
    </xf>
    <xf numFmtId="14" fontId="6" fillId="0" borderId="2" xfId="3" applyNumberFormat="1" applyFont="1" applyBorder="1" applyAlignment="1">
      <alignment horizontal="center" vertical="center"/>
    </xf>
    <xf numFmtId="14" fontId="6" fillId="0" borderId="3" xfId="3" applyNumberFormat="1" applyFont="1" applyBorder="1" applyAlignment="1">
      <alignment horizontal="center" vertical="center"/>
    </xf>
    <xf numFmtId="14" fontId="6" fillId="0" borderId="4" xfId="3" applyNumberFormat="1" applyFont="1" applyBorder="1" applyAlignment="1">
      <alignment horizontal="center" vertical="center"/>
    </xf>
    <xf numFmtId="14" fontId="6" fillId="0" borderId="7" xfId="3" applyNumberFormat="1" applyFont="1" applyBorder="1" applyAlignment="1">
      <alignment horizontal="center" vertical="center"/>
    </xf>
    <xf numFmtId="14" fontId="6" fillId="0" borderId="1" xfId="3" applyNumberFormat="1" applyFont="1" applyBorder="1" applyAlignment="1">
      <alignment horizontal="center" vertical="center"/>
    </xf>
    <xf numFmtId="14" fontId="6" fillId="0" borderId="8" xfId="3" applyNumberFormat="1" applyFont="1" applyBorder="1" applyAlignment="1">
      <alignment horizontal="center" vertical="center"/>
    </xf>
    <xf numFmtId="0" fontId="20" fillId="10" borderId="11" xfId="3" applyFont="1" applyFill="1" applyBorder="1" applyAlignment="1">
      <alignment horizontal="center" vertical="center"/>
    </xf>
    <xf numFmtId="0" fontId="20" fillId="10" borderId="0" xfId="3" applyFont="1" applyFill="1" applyAlignment="1">
      <alignment horizontal="center" vertical="center"/>
    </xf>
    <xf numFmtId="0" fontId="20" fillId="10" borderId="13" xfId="3" applyFont="1" applyFill="1" applyBorder="1" applyAlignment="1">
      <alignment horizontal="center" vertical="center"/>
    </xf>
    <xf numFmtId="0" fontId="20" fillId="8" borderId="11" xfId="3" applyFont="1" applyFill="1" applyBorder="1" applyAlignment="1" applyProtection="1">
      <alignment horizontal="center" vertical="center"/>
      <protection locked="0"/>
    </xf>
    <xf numFmtId="0" fontId="20" fillId="8" borderId="0" xfId="3" applyFont="1" applyFill="1" applyAlignment="1" applyProtection="1">
      <alignment horizontal="center" vertical="center"/>
      <protection locked="0"/>
    </xf>
    <xf numFmtId="0" fontId="20" fillId="8" borderId="13" xfId="3" applyFont="1" applyFill="1" applyBorder="1" applyAlignment="1" applyProtection="1">
      <alignment horizontal="center" vertical="center"/>
      <protection locked="0"/>
    </xf>
    <xf numFmtId="0" fontId="20" fillId="0" borderId="11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34" xfId="3" applyFont="1" applyBorder="1" applyAlignment="1">
      <alignment horizontal="center" vertical="center"/>
    </xf>
    <xf numFmtId="0" fontId="20" fillId="0" borderId="37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10" xfId="3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7" fillId="2" borderId="57" xfId="3" applyFont="1" applyFill="1" applyBorder="1" applyAlignment="1">
      <alignment horizontal="center" vertical="center" wrapText="1"/>
    </xf>
    <xf numFmtId="0" fontId="17" fillId="2" borderId="32" xfId="3" applyFont="1" applyFill="1" applyBorder="1" applyAlignment="1">
      <alignment horizontal="center" vertical="center" wrapText="1"/>
    </xf>
    <xf numFmtId="178" fontId="12" fillId="2" borderId="56" xfId="3" applyNumberFormat="1" applyFont="1" applyFill="1" applyBorder="1" applyAlignment="1">
      <alignment horizontal="center" vertical="center"/>
    </xf>
    <xf numFmtId="0" fontId="2" fillId="0" borderId="44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58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37" xfId="3" applyFont="1" applyBorder="1" applyAlignment="1">
      <alignment horizontal="center" vertical="center"/>
    </xf>
    <xf numFmtId="0" fontId="20" fillId="8" borderId="44" xfId="3" applyFont="1" applyFill="1" applyBorder="1" applyAlignment="1" applyProtection="1">
      <alignment horizontal="center" vertical="center"/>
      <protection locked="0"/>
    </xf>
    <xf numFmtId="0" fontId="20" fillId="8" borderId="12" xfId="3" applyFont="1" applyFill="1" applyBorder="1" applyAlignment="1" applyProtection="1">
      <alignment horizontal="center" vertical="center"/>
      <protection locked="0"/>
    </xf>
    <xf numFmtId="0" fontId="20" fillId="8" borderId="58" xfId="3" applyFont="1" applyFill="1" applyBorder="1" applyAlignment="1" applyProtection="1">
      <alignment horizontal="center" vertical="center"/>
      <protection locked="0"/>
    </xf>
    <xf numFmtId="0" fontId="20" fillId="8" borderId="37" xfId="3" applyFont="1" applyFill="1" applyBorder="1" applyAlignment="1" applyProtection="1">
      <alignment horizontal="center" vertical="center"/>
      <protection locked="0"/>
    </xf>
    <xf numFmtId="0" fontId="14" fillId="0" borderId="44" xfId="3" applyFont="1" applyBorder="1" applyAlignment="1">
      <alignment horizontal="center" vertical="center" wrapText="1"/>
    </xf>
    <xf numFmtId="0" fontId="14" fillId="0" borderId="11" xfId="3" applyFont="1" applyBorder="1" applyAlignment="1">
      <alignment horizontal="center" vertical="center"/>
    </xf>
    <xf numFmtId="0" fontId="14" fillId="0" borderId="35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58" xfId="3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20" fillId="8" borderId="35" xfId="3" applyFont="1" applyFill="1" applyBorder="1" applyAlignment="1" applyProtection="1">
      <alignment horizontal="center" vertical="center"/>
      <protection locked="0"/>
    </xf>
    <xf numFmtId="0" fontId="20" fillId="8" borderId="34" xfId="3" applyFont="1" applyFill="1" applyBorder="1" applyAlignment="1" applyProtection="1">
      <alignment horizontal="center" vertical="center"/>
      <protection locked="0"/>
    </xf>
    <xf numFmtId="0" fontId="9" fillId="10" borderId="44" xfId="3" applyFont="1" applyFill="1" applyBorder="1" applyAlignment="1">
      <alignment horizontal="center" vertical="center" wrapText="1"/>
    </xf>
    <xf numFmtId="0" fontId="2" fillId="10" borderId="11" xfId="3" applyFont="1" applyFill="1" applyBorder="1" applyAlignment="1">
      <alignment horizontal="center" vertical="center"/>
    </xf>
    <xf numFmtId="0" fontId="2" fillId="10" borderId="12" xfId="3" applyFont="1" applyFill="1" applyBorder="1" applyAlignment="1">
      <alignment horizontal="center" vertical="center"/>
    </xf>
    <xf numFmtId="0" fontId="9" fillId="10" borderId="35" xfId="3" applyFont="1" applyFill="1" applyBorder="1" applyAlignment="1">
      <alignment horizontal="center" vertical="center" wrapText="1"/>
    </xf>
    <xf numFmtId="0" fontId="2" fillId="10" borderId="0" xfId="3" applyFont="1" applyFill="1" applyAlignment="1">
      <alignment horizontal="center" vertical="center"/>
    </xf>
    <xf numFmtId="0" fontId="2" fillId="10" borderId="34" xfId="3" applyFont="1" applyFill="1" applyBorder="1" applyAlignment="1">
      <alignment horizontal="center" vertical="center"/>
    </xf>
    <xf numFmtId="0" fontId="2" fillId="10" borderId="58" xfId="3" applyFont="1" applyFill="1" applyBorder="1" applyAlignment="1">
      <alignment horizontal="center" vertical="center"/>
    </xf>
    <xf numFmtId="0" fontId="2" fillId="10" borderId="13" xfId="3" applyFont="1" applyFill="1" applyBorder="1" applyAlignment="1">
      <alignment horizontal="center" vertical="center"/>
    </xf>
    <xf numFmtId="0" fontId="2" fillId="10" borderId="37" xfId="3" applyFont="1" applyFill="1" applyBorder="1" applyAlignment="1">
      <alignment horizontal="center" vertical="center"/>
    </xf>
    <xf numFmtId="177" fontId="13" fillId="2" borderId="9" xfId="3" applyNumberFormat="1" applyFont="1" applyFill="1" applyBorder="1" applyAlignment="1">
      <alignment horizontal="center" vertical="center"/>
    </xf>
    <xf numFmtId="0" fontId="13" fillId="2" borderId="9" xfId="3" applyFont="1" applyFill="1" applyBorder="1" applyAlignment="1">
      <alignment horizontal="center" vertical="center"/>
    </xf>
    <xf numFmtId="0" fontId="11" fillId="3" borderId="44" xfId="3" applyFont="1" applyFill="1" applyBorder="1" applyAlignment="1">
      <alignment horizontal="left" vertical="center"/>
    </xf>
    <xf numFmtId="0" fontId="11" fillId="3" borderId="11" xfId="3" applyFont="1" applyFill="1" applyBorder="1" applyAlignment="1">
      <alignment horizontal="left" vertical="center"/>
    </xf>
    <xf numFmtId="0" fontId="11" fillId="3" borderId="12" xfId="3" applyFont="1" applyFill="1" applyBorder="1" applyAlignment="1">
      <alignment horizontal="left" vertical="center"/>
    </xf>
    <xf numFmtId="0" fontId="11" fillId="3" borderId="42" xfId="3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left" vertical="center"/>
    </xf>
    <xf numFmtId="0" fontId="11" fillId="3" borderId="29" xfId="3" applyFont="1" applyFill="1" applyBorder="1" applyAlignment="1">
      <alignment horizontal="left" vertical="center"/>
    </xf>
    <xf numFmtId="0" fontId="15" fillId="2" borderId="5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15" fillId="2" borderId="4" xfId="3" applyFont="1" applyFill="1" applyBorder="1" applyAlignment="1">
      <alignment horizontal="center" vertical="center" wrapText="1"/>
    </xf>
    <xf numFmtId="0" fontId="15" fillId="2" borderId="6" xfId="3" applyFont="1" applyFill="1" applyBorder="1" applyAlignment="1">
      <alignment horizontal="center" vertical="center" wrapText="1"/>
    </xf>
    <xf numFmtId="0" fontId="15" fillId="2" borderId="33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/>
    </xf>
    <xf numFmtId="0" fontId="17" fillId="2" borderId="21" xfId="3" applyFont="1" applyFill="1" applyBorder="1" applyAlignment="1">
      <alignment horizontal="center" vertical="center"/>
    </xf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0" fontId="15" fillId="8" borderId="21" xfId="3" applyFont="1" applyFill="1" applyBorder="1" applyAlignment="1" applyProtection="1">
      <alignment horizontal="left" vertical="center"/>
      <protection locked="0"/>
    </xf>
    <xf numFmtId="0" fontId="15" fillId="8" borderId="20" xfId="3" applyFont="1" applyFill="1" applyBorder="1" applyAlignment="1" applyProtection="1">
      <alignment horizontal="left" vertical="center"/>
      <protection locked="0"/>
    </xf>
    <xf numFmtId="0" fontId="15" fillId="8" borderId="22" xfId="3" applyFont="1" applyFill="1" applyBorder="1" applyAlignment="1" applyProtection="1">
      <alignment horizontal="left" vertical="center"/>
      <protection locked="0"/>
    </xf>
    <xf numFmtId="0" fontId="15" fillId="8" borderId="5" xfId="3" applyFont="1" applyFill="1" applyBorder="1" applyAlignment="1" applyProtection="1">
      <alignment horizontal="left" vertical="center" shrinkToFit="1"/>
      <protection locked="0"/>
    </xf>
    <xf numFmtId="0" fontId="15" fillId="8" borderId="21" xfId="3" applyFont="1" applyFill="1" applyBorder="1" applyAlignment="1" applyProtection="1">
      <alignment horizontal="center" vertical="center" shrinkToFit="1"/>
      <protection locked="0"/>
    </xf>
    <xf numFmtId="0" fontId="15" fillId="8" borderId="20" xfId="3" applyFont="1" applyFill="1" applyBorder="1" applyAlignment="1" applyProtection="1">
      <alignment horizontal="center" vertical="center" shrinkToFit="1"/>
      <protection locked="0"/>
    </xf>
    <xf numFmtId="0" fontId="15" fillId="8" borderId="22" xfId="3" applyFont="1" applyFill="1" applyBorder="1" applyAlignment="1" applyProtection="1">
      <alignment horizontal="center" vertical="center" shrinkToFit="1"/>
      <protection locked="0"/>
    </xf>
    <xf numFmtId="176" fontId="13" fillId="2" borderId="21" xfId="3" applyNumberFormat="1" applyFont="1" applyFill="1" applyBorder="1" applyAlignment="1">
      <alignment horizontal="right" vertical="center" wrapText="1"/>
    </xf>
    <xf numFmtId="176" fontId="13" fillId="2" borderId="20" xfId="3" applyNumberFormat="1" applyFont="1" applyFill="1" applyBorder="1" applyAlignment="1">
      <alignment horizontal="right" vertical="center" wrapText="1"/>
    </xf>
    <xf numFmtId="0" fontId="6" fillId="6" borderId="55" xfId="3" applyFont="1" applyFill="1" applyBorder="1" applyAlignment="1" applyProtection="1">
      <alignment horizontal="right" vertical="center" wrapText="1"/>
      <protection locked="0"/>
    </xf>
    <xf numFmtId="0" fontId="6" fillId="6" borderId="54" xfId="3" applyFont="1" applyFill="1" applyBorder="1" applyAlignment="1" applyProtection="1">
      <alignment horizontal="right" vertical="center" wrapText="1"/>
      <protection locked="0"/>
    </xf>
    <xf numFmtId="0" fontId="15" fillId="6" borderId="14" xfId="3" applyFont="1" applyFill="1" applyBorder="1" applyAlignment="1" applyProtection="1">
      <alignment horizontal="right" vertical="center"/>
      <protection locked="0"/>
    </xf>
    <xf numFmtId="0" fontId="15" fillId="6" borderId="15" xfId="3" applyFont="1" applyFill="1" applyBorder="1" applyAlignment="1" applyProtection="1">
      <alignment horizontal="right" vertical="center"/>
      <protection locked="0"/>
    </xf>
    <xf numFmtId="0" fontId="15" fillId="6" borderId="18" xfId="3" applyFont="1" applyFill="1" applyBorder="1" applyAlignment="1" applyProtection="1">
      <alignment horizontal="right" vertical="center"/>
      <protection locked="0"/>
    </xf>
    <xf numFmtId="0" fontId="13" fillId="2" borderId="22" xfId="3" applyFont="1" applyFill="1" applyBorder="1" applyAlignment="1">
      <alignment horizontal="right" vertical="center"/>
    </xf>
    <xf numFmtId="0" fontId="13" fillId="2" borderId="5" xfId="3" applyFont="1" applyFill="1" applyBorder="1" applyAlignment="1">
      <alignment horizontal="right" vertical="center"/>
    </xf>
    <xf numFmtId="38" fontId="13" fillId="2" borderId="5" xfId="1" applyFont="1" applyFill="1" applyBorder="1" applyAlignment="1">
      <alignment horizontal="right" vertical="center"/>
    </xf>
    <xf numFmtId="38" fontId="18" fillId="2" borderId="7" xfId="1" applyFont="1" applyFill="1" applyBorder="1" applyAlignment="1">
      <alignment horizontal="center" vertical="center"/>
    </xf>
    <xf numFmtId="38" fontId="18" fillId="2" borderId="1" xfId="1" applyFont="1" applyFill="1" applyBorder="1" applyAlignment="1">
      <alignment horizontal="center" vertical="center"/>
    </xf>
    <xf numFmtId="38" fontId="15" fillId="8" borderId="14" xfId="1" applyFont="1" applyFill="1" applyBorder="1" applyAlignment="1" applyProtection="1">
      <alignment horizontal="left" vertical="center" shrinkToFit="1"/>
      <protection locked="0"/>
    </xf>
    <xf numFmtId="38" fontId="15" fillId="8" borderId="15" xfId="1" applyFont="1" applyFill="1" applyBorder="1" applyAlignment="1" applyProtection="1">
      <alignment horizontal="left" vertical="center" shrinkToFit="1"/>
      <protection locked="0"/>
    </xf>
    <xf numFmtId="38" fontId="15" fillId="8" borderId="18" xfId="1" applyFont="1" applyFill="1" applyBorder="1" applyAlignment="1" applyProtection="1">
      <alignment horizontal="left" vertical="center" shrinkToFit="1"/>
      <protection locked="0"/>
    </xf>
    <xf numFmtId="0" fontId="6" fillId="6" borderId="52" xfId="3" applyFont="1" applyFill="1" applyBorder="1" applyAlignment="1" applyProtection="1">
      <alignment horizontal="right" vertical="center" wrapText="1"/>
      <protection locked="0"/>
    </xf>
    <xf numFmtId="0" fontId="6" fillId="6" borderId="30" xfId="3" applyFont="1" applyFill="1" applyBorder="1" applyAlignment="1" applyProtection="1">
      <alignment horizontal="right" vertical="center" wrapText="1"/>
      <protection locked="0"/>
    </xf>
    <xf numFmtId="0" fontId="15" fillId="6" borderId="19" xfId="3" applyFont="1" applyFill="1" applyBorder="1" applyAlignment="1" applyProtection="1">
      <alignment horizontal="right" vertical="center"/>
      <protection locked="0"/>
    </xf>
    <xf numFmtId="0" fontId="15" fillId="6" borderId="5" xfId="3" applyFont="1" applyFill="1" applyBorder="1" applyAlignment="1" applyProtection="1">
      <alignment horizontal="right" vertical="center"/>
      <protection locked="0"/>
    </xf>
    <xf numFmtId="0" fontId="15" fillId="6" borderId="21" xfId="3" applyFont="1" applyFill="1" applyBorder="1" applyAlignment="1" applyProtection="1">
      <alignment horizontal="right" vertical="center"/>
      <protection locked="0"/>
    </xf>
    <xf numFmtId="0" fontId="15" fillId="6" borderId="53" xfId="3" applyFont="1" applyFill="1" applyBorder="1" applyAlignment="1" applyProtection="1">
      <alignment horizontal="right" vertical="center"/>
      <protection locked="0"/>
    </xf>
    <xf numFmtId="38" fontId="15" fillId="8" borderId="19" xfId="1" applyFont="1" applyFill="1" applyBorder="1" applyAlignment="1" applyProtection="1">
      <alignment horizontal="left" vertical="center" shrinkToFit="1"/>
      <protection locked="0"/>
    </xf>
    <xf numFmtId="38" fontId="15" fillId="8" borderId="5" xfId="1" applyFont="1" applyFill="1" applyBorder="1" applyAlignment="1" applyProtection="1">
      <alignment horizontal="left" vertical="center" shrinkToFit="1"/>
      <protection locked="0"/>
    </xf>
    <xf numFmtId="38" fontId="15" fillId="8" borderId="53" xfId="1" applyFont="1" applyFill="1" applyBorder="1" applyAlignment="1" applyProtection="1">
      <alignment horizontal="left" vertical="center" shrinkToFit="1"/>
      <protection locked="0"/>
    </xf>
    <xf numFmtId="0" fontId="6" fillId="6" borderId="59" xfId="3" applyFont="1" applyFill="1" applyBorder="1" applyAlignment="1" applyProtection="1">
      <alignment horizontal="right" vertical="center" wrapText="1"/>
      <protection locked="0"/>
    </xf>
    <xf numFmtId="0" fontId="6" fillId="6" borderId="25" xfId="3" applyFont="1" applyFill="1" applyBorder="1" applyAlignment="1" applyProtection="1">
      <alignment horizontal="right" vertical="center" wrapText="1"/>
      <protection locked="0"/>
    </xf>
    <xf numFmtId="0" fontId="15" fillId="6" borderId="26" xfId="3" applyFont="1" applyFill="1" applyBorder="1" applyAlignment="1" applyProtection="1">
      <alignment horizontal="right" vertical="center"/>
      <protection locked="0"/>
    </xf>
    <xf numFmtId="0" fontId="15" fillId="6" borderId="27" xfId="3" applyFont="1" applyFill="1" applyBorder="1" applyAlignment="1" applyProtection="1">
      <alignment horizontal="right" vertical="center"/>
      <protection locked="0"/>
    </xf>
    <xf numFmtId="0" fontId="15" fillId="6" borderId="23" xfId="3" applyFont="1" applyFill="1" applyBorder="1" applyAlignment="1" applyProtection="1">
      <alignment horizontal="right" vertical="center"/>
      <protection locked="0"/>
    </xf>
    <xf numFmtId="38" fontId="15" fillId="8" borderId="26" xfId="1" applyFont="1" applyFill="1" applyBorder="1" applyAlignment="1" applyProtection="1">
      <alignment horizontal="left" vertical="center" shrinkToFit="1"/>
      <protection locked="0"/>
    </xf>
    <xf numFmtId="38" fontId="15" fillId="8" borderId="27" xfId="1" applyFont="1" applyFill="1" applyBorder="1" applyAlignment="1" applyProtection="1">
      <alignment horizontal="left" vertical="center" shrinkToFit="1"/>
      <protection locked="0"/>
    </xf>
    <xf numFmtId="38" fontId="15" fillId="8" borderId="28" xfId="1" applyFont="1" applyFill="1" applyBorder="1" applyAlignment="1" applyProtection="1">
      <alignment horizontal="left" vertical="center" shrinkToFit="1"/>
      <protection locked="0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  <xf numFmtId="0" fontId="13" fillId="2" borderId="6" xfId="3" applyFont="1" applyFill="1" applyBorder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0" fontId="13" fillId="2" borderId="33" xfId="3" applyFont="1" applyFill="1" applyBorder="1" applyAlignment="1">
      <alignment horizontal="center" vertical="center"/>
    </xf>
    <xf numFmtId="0" fontId="13" fillId="2" borderId="36" xfId="3" applyFont="1" applyFill="1" applyBorder="1" applyAlignment="1">
      <alignment horizontal="center" vertical="center"/>
    </xf>
    <xf numFmtId="0" fontId="13" fillId="2" borderId="13" xfId="3" applyFont="1" applyFill="1" applyBorder="1" applyAlignment="1">
      <alignment horizontal="center" vertical="center"/>
    </xf>
    <xf numFmtId="0" fontId="13" fillId="2" borderId="48" xfId="3" applyFont="1" applyFill="1" applyBorder="1" applyAlignment="1">
      <alignment horizontal="center" vertical="center"/>
    </xf>
    <xf numFmtId="38" fontId="13" fillId="2" borderId="2" xfId="1" applyFont="1" applyFill="1" applyBorder="1" applyAlignment="1">
      <alignment horizontal="right" vertical="center"/>
    </xf>
    <xf numFmtId="38" fontId="13" fillId="2" borderId="3" xfId="1" applyFont="1" applyFill="1" applyBorder="1" applyAlignment="1">
      <alignment horizontal="right" vertical="center"/>
    </xf>
    <xf numFmtId="38" fontId="13" fillId="2" borderId="4" xfId="1" applyFont="1" applyFill="1" applyBorder="1" applyAlignment="1">
      <alignment horizontal="right" vertical="center"/>
    </xf>
    <xf numFmtId="38" fontId="13" fillId="2" borderId="6" xfId="1" applyFont="1" applyFill="1" applyBorder="1" applyAlignment="1">
      <alignment horizontal="right" vertical="center"/>
    </xf>
    <xf numFmtId="38" fontId="13" fillId="2" borderId="0" xfId="1" applyFont="1" applyFill="1" applyBorder="1" applyAlignment="1">
      <alignment horizontal="right" vertical="center"/>
    </xf>
    <xf numFmtId="38" fontId="13" fillId="2" borderId="33" xfId="1" applyFont="1" applyFill="1" applyBorder="1" applyAlignment="1">
      <alignment horizontal="right" vertical="center"/>
    </xf>
    <xf numFmtId="38" fontId="13" fillId="2" borderId="36" xfId="1" applyFont="1" applyFill="1" applyBorder="1" applyAlignment="1">
      <alignment horizontal="right" vertical="center"/>
    </xf>
    <xf numFmtId="38" fontId="13" fillId="2" borderId="13" xfId="1" applyFont="1" applyFill="1" applyBorder="1" applyAlignment="1">
      <alignment horizontal="right" vertical="center"/>
    </xf>
    <xf numFmtId="38" fontId="13" fillId="2" borderId="48" xfId="1" applyFont="1" applyFill="1" applyBorder="1" applyAlignment="1">
      <alignment horizontal="right" vertical="center"/>
    </xf>
    <xf numFmtId="38" fontId="13" fillId="2" borderId="2" xfId="1" applyFont="1" applyFill="1" applyBorder="1" applyAlignment="1">
      <alignment horizontal="center" vertical="center"/>
    </xf>
    <xf numFmtId="38" fontId="13" fillId="2" borderId="4" xfId="1" applyFont="1" applyFill="1" applyBorder="1" applyAlignment="1">
      <alignment horizontal="center" vertical="center"/>
    </xf>
    <xf numFmtId="38" fontId="13" fillId="2" borderId="6" xfId="1" applyFont="1" applyFill="1" applyBorder="1" applyAlignment="1">
      <alignment horizontal="center" vertical="center"/>
    </xf>
    <xf numFmtId="38" fontId="13" fillId="2" borderId="33" xfId="1" applyFont="1" applyFill="1" applyBorder="1" applyAlignment="1">
      <alignment horizontal="center" vertical="center"/>
    </xf>
    <xf numFmtId="38" fontId="13" fillId="2" borderId="36" xfId="1" applyFont="1" applyFill="1" applyBorder="1" applyAlignment="1">
      <alignment horizontal="center" vertical="center"/>
    </xf>
    <xf numFmtId="38" fontId="13" fillId="2" borderId="48" xfId="1" applyFont="1" applyFill="1" applyBorder="1" applyAlignment="1">
      <alignment horizontal="center" vertical="center"/>
    </xf>
    <xf numFmtId="0" fontId="13" fillId="2" borderId="10" xfId="3" applyFont="1" applyFill="1" applyBorder="1" applyAlignment="1">
      <alignment horizontal="right" vertical="center"/>
    </xf>
    <xf numFmtId="0" fontId="17" fillId="2" borderId="43" xfId="3" applyFont="1" applyFill="1" applyBorder="1" applyAlignment="1">
      <alignment horizontal="center" vertical="center" wrapText="1" shrinkToFit="1"/>
    </xf>
    <xf numFmtId="0" fontId="17" fillId="2" borderId="3" xfId="3" applyFont="1" applyFill="1" applyBorder="1" applyAlignment="1">
      <alignment horizontal="center" vertical="center" wrapText="1" shrinkToFit="1"/>
    </xf>
    <xf numFmtId="0" fontId="17" fillId="2" borderId="0" xfId="3" applyFont="1" applyFill="1" applyAlignment="1">
      <alignment horizontal="center" vertical="center" wrapText="1" shrinkToFit="1"/>
    </xf>
    <xf numFmtId="0" fontId="17" fillId="2" borderId="33" xfId="3" applyFont="1" applyFill="1" applyBorder="1" applyAlignment="1">
      <alignment horizontal="center" vertical="center" wrapText="1" shrinkToFit="1"/>
    </xf>
    <xf numFmtId="0" fontId="17" fillId="2" borderId="42" xfId="3" applyFont="1" applyFill="1" applyBorder="1" applyAlignment="1">
      <alignment horizontal="center" vertical="center" wrapText="1" shrinkToFit="1"/>
    </xf>
    <xf numFmtId="0" fontId="17" fillId="2" borderId="1" xfId="3" applyFont="1" applyFill="1" applyBorder="1" applyAlignment="1">
      <alignment horizontal="center" vertical="center" wrapText="1" shrinkToFit="1"/>
    </xf>
    <xf numFmtId="0" fontId="17" fillId="2" borderId="8" xfId="3" applyFont="1" applyFill="1" applyBorder="1" applyAlignment="1">
      <alignment horizontal="center" vertical="center" wrapText="1" shrinkToFit="1"/>
    </xf>
    <xf numFmtId="0" fontId="13" fillId="2" borderId="16" xfId="3" applyFont="1" applyFill="1" applyBorder="1" applyAlignment="1">
      <alignment horizontal="right" vertical="center"/>
    </xf>
    <xf numFmtId="0" fontId="13" fillId="2" borderId="17" xfId="3" applyFont="1" applyFill="1" applyBorder="1" applyAlignment="1">
      <alignment horizontal="right" vertical="center"/>
    </xf>
    <xf numFmtId="0" fontId="13" fillId="2" borderId="21" xfId="3" applyFont="1" applyFill="1" applyBorder="1" applyAlignment="1">
      <alignment horizontal="right" vertical="center"/>
    </xf>
    <xf numFmtId="0" fontId="13" fillId="2" borderId="20" xfId="3" applyFont="1" applyFill="1" applyBorder="1" applyAlignment="1">
      <alignment horizontal="right" vertical="center"/>
    </xf>
    <xf numFmtId="0" fontId="7" fillId="2" borderId="21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7" fillId="2" borderId="22" xfId="3" applyFont="1" applyFill="1" applyBorder="1" applyAlignment="1">
      <alignment horizontal="center" vertical="center"/>
    </xf>
    <xf numFmtId="0" fontId="7" fillId="2" borderId="30" xfId="3" applyFont="1" applyFill="1" applyBorder="1" applyAlignment="1">
      <alignment horizontal="center" vertical="center"/>
    </xf>
    <xf numFmtId="38" fontId="13" fillId="0" borderId="60" xfId="1" applyFont="1" applyFill="1" applyBorder="1" applyAlignment="1">
      <alignment horizontal="center" vertical="center"/>
    </xf>
    <xf numFmtId="38" fontId="13" fillId="0" borderId="61" xfId="1" applyFont="1" applyFill="1" applyBorder="1" applyAlignment="1">
      <alignment horizontal="center" vertical="center"/>
    </xf>
    <xf numFmtId="38" fontId="13" fillId="0" borderId="62" xfId="1" applyFont="1" applyFill="1" applyBorder="1" applyAlignment="1">
      <alignment horizontal="center" vertical="center"/>
    </xf>
    <xf numFmtId="38" fontId="13" fillId="0" borderId="51" xfId="1" applyFont="1" applyFill="1" applyBorder="1" applyAlignment="1">
      <alignment horizontal="center" vertical="center"/>
    </xf>
    <xf numFmtId="38" fontId="13" fillId="0" borderId="50" xfId="1" applyFont="1" applyFill="1" applyBorder="1" applyAlignment="1">
      <alignment horizontal="center" vertical="center"/>
    </xf>
    <xf numFmtId="38" fontId="13" fillId="0" borderId="49" xfId="1" applyFont="1" applyFill="1" applyBorder="1" applyAlignment="1">
      <alignment horizontal="center" vertical="center"/>
    </xf>
    <xf numFmtId="38" fontId="13" fillId="0" borderId="47" xfId="1" applyFont="1" applyFill="1" applyBorder="1" applyAlignment="1">
      <alignment horizontal="center" vertical="center"/>
    </xf>
    <xf numFmtId="38" fontId="13" fillId="0" borderId="46" xfId="1" applyFont="1" applyFill="1" applyBorder="1" applyAlignment="1">
      <alignment horizontal="center" vertical="center"/>
    </xf>
    <xf numFmtId="38" fontId="13" fillId="0" borderId="45" xfId="1" applyFont="1" applyFill="1" applyBorder="1" applyAlignment="1">
      <alignment horizontal="center" vertical="center"/>
    </xf>
    <xf numFmtId="0" fontId="8" fillId="8" borderId="5" xfId="3" applyFont="1" applyFill="1" applyBorder="1" applyAlignment="1" applyProtection="1">
      <alignment horizontal="center" vertical="center"/>
      <protection locked="0"/>
    </xf>
    <xf numFmtId="176" fontId="7" fillId="6" borderId="21" xfId="3" applyNumberFormat="1" applyFont="1" applyFill="1" applyBorder="1" applyAlignment="1" applyProtection="1">
      <alignment horizontal="right" vertical="center"/>
      <protection locked="0"/>
    </xf>
    <xf numFmtId="176" fontId="7" fillId="6" borderId="20" xfId="3" applyNumberFormat="1" applyFont="1" applyFill="1" applyBorder="1" applyAlignment="1" applyProtection="1">
      <alignment horizontal="right" vertical="center"/>
      <protection locked="0"/>
    </xf>
    <xf numFmtId="176" fontId="7" fillId="6" borderId="30" xfId="3" applyNumberFormat="1" applyFont="1" applyFill="1" applyBorder="1" applyAlignment="1" applyProtection="1">
      <alignment horizontal="right" vertical="center"/>
      <protection locked="0"/>
    </xf>
    <xf numFmtId="0" fontId="8" fillId="8" borderId="21" xfId="3" applyFont="1" applyFill="1" applyBorder="1" applyAlignment="1" applyProtection="1">
      <alignment horizontal="center" vertical="center"/>
      <protection locked="0"/>
    </xf>
    <xf numFmtId="0" fontId="8" fillId="8" borderId="20" xfId="3" applyFont="1" applyFill="1" applyBorder="1" applyAlignment="1" applyProtection="1">
      <alignment horizontal="center" vertical="center"/>
      <protection locked="0"/>
    </xf>
    <xf numFmtId="0" fontId="8" fillId="8" borderId="22" xfId="3" applyFont="1" applyFill="1" applyBorder="1" applyAlignment="1" applyProtection="1">
      <alignment horizontal="center" vertical="center"/>
      <protection locked="0"/>
    </xf>
    <xf numFmtId="0" fontId="17" fillId="2" borderId="26" xfId="3" applyFont="1" applyFill="1" applyBorder="1" applyAlignment="1">
      <alignment horizontal="center" vertical="center" wrapText="1" shrinkToFit="1"/>
    </xf>
    <xf numFmtId="0" fontId="17" fillId="2" borderId="27" xfId="3" applyFont="1" applyFill="1" applyBorder="1" applyAlignment="1">
      <alignment horizontal="center" vertical="center" wrapText="1" shrinkToFit="1"/>
    </xf>
    <xf numFmtId="0" fontId="13" fillId="2" borderId="23" xfId="3" applyFont="1" applyFill="1" applyBorder="1" applyAlignment="1">
      <alignment horizontal="right" vertical="center" wrapText="1" shrinkToFit="1"/>
    </xf>
    <xf numFmtId="0" fontId="13" fillId="2" borderId="38" xfId="3" applyFont="1" applyFill="1" applyBorder="1" applyAlignment="1">
      <alignment horizontal="right" vertical="center" wrapText="1" shrinkToFit="1"/>
    </xf>
    <xf numFmtId="0" fontId="13" fillId="2" borderId="27" xfId="3" applyFont="1" applyFill="1" applyBorder="1" applyAlignment="1">
      <alignment horizontal="right" vertical="center"/>
    </xf>
    <xf numFmtId="0" fontId="13" fillId="2" borderId="23" xfId="3" applyFont="1" applyFill="1" applyBorder="1" applyAlignment="1">
      <alignment horizontal="right" vertical="center"/>
    </xf>
    <xf numFmtId="0" fontId="13" fillId="2" borderId="24" xfId="3" applyFont="1" applyFill="1" applyBorder="1" applyAlignment="1">
      <alignment horizontal="right" vertical="center"/>
    </xf>
    <xf numFmtId="0" fontId="13" fillId="2" borderId="38" xfId="3" applyFont="1" applyFill="1" applyBorder="1" applyAlignment="1">
      <alignment horizontal="right" vertical="center"/>
    </xf>
    <xf numFmtId="0" fontId="11" fillId="3" borderId="44" xfId="3" applyFont="1" applyFill="1" applyBorder="1" applyAlignment="1">
      <alignment horizontal="center" vertical="center"/>
    </xf>
    <xf numFmtId="0" fontId="11" fillId="3" borderId="11" xfId="3" applyFont="1" applyFill="1" applyBorder="1" applyAlignment="1">
      <alignment horizontal="center" vertical="center"/>
    </xf>
    <xf numFmtId="0" fontId="11" fillId="3" borderId="12" xfId="3" applyFont="1" applyFill="1" applyBorder="1" applyAlignment="1">
      <alignment horizontal="center" vertical="center"/>
    </xf>
    <xf numFmtId="0" fontId="11" fillId="3" borderId="42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/>
    </xf>
    <xf numFmtId="0" fontId="11" fillId="3" borderId="29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right" vertical="center"/>
    </xf>
    <xf numFmtId="0" fontId="13" fillId="2" borderId="3" xfId="3" applyFont="1" applyFill="1" applyBorder="1" applyAlignment="1">
      <alignment horizontal="right" vertical="center"/>
    </xf>
    <xf numFmtId="0" fontId="13" fillId="2" borderId="4" xfId="3" applyFont="1" applyFill="1" applyBorder="1" applyAlignment="1">
      <alignment horizontal="right" vertical="center"/>
    </xf>
    <xf numFmtId="0" fontId="13" fillId="2" borderId="6" xfId="3" applyFont="1" applyFill="1" applyBorder="1" applyAlignment="1">
      <alignment horizontal="right" vertical="center"/>
    </xf>
    <xf numFmtId="0" fontId="13" fillId="2" borderId="0" xfId="3" applyFont="1" applyFill="1" applyAlignment="1">
      <alignment horizontal="right" vertical="center"/>
    </xf>
    <xf numFmtId="0" fontId="13" fillId="2" borderId="33" xfId="3" applyFont="1" applyFill="1" applyBorder="1" applyAlignment="1">
      <alignment horizontal="right" vertical="center"/>
    </xf>
    <xf numFmtId="0" fontId="13" fillId="2" borderId="36" xfId="3" applyFont="1" applyFill="1" applyBorder="1" applyAlignment="1">
      <alignment horizontal="right" vertical="center"/>
    </xf>
    <xf numFmtId="0" fontId="13" fillId="2" borderId="13" xfId="3" applyFont="1" applyFill="1" applyBorder="1" applyAlignment="1">
      <alignment horizontal="right" vertical="center"/>
    </xf>
    <xf numFmtId="0" fontId="13" fillId="2" borderId="48" xfId="3" applyFont="1" applyFill="1" applyBorder="1" applyAlignment="1">
      <alignment horizontal="right" vertical="center"/>
    </xf>
    <xf numFmtId="0" fontId="17" fillId="2" borderId="4" xfId="3" applyFont="1" applyFill="1" applyBorder="1" applyAlignment="1">
      <alignment horizontal="center" vertical="center" wrapText="1" shrinkToFit="1"/>
    </xf>
    <xf numFmtId="0" fontId="8" fillId="8" borderId="27" xfId="3" applyFont="1" applyFill="1" applyBorder="1" applyAlignment="1" applyProtection="1">
      <alignment horizontal="center" vertical="center"/>
      <protection locked="0"/>
    </xf>
    <xf numFmtId="38" fontId="10" fillId="2" borderId="5" xfId="1" applyFont="1" applyFill="1" applyBorder="1" applyAlignment="1">
      <alignment horizontal="right" vertical="center"/>
    </xf>
    <xf numFmtId="38" fontId="10" fillId="2" borderId="21" xfId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left" vertical="center"/>
    </xf>
    <xf numFmtId="0" fontId="9" fillId="2" borderId="4" xfId="3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left" vertical="center"/>
    </xf>
    <xf numFmtId="0" fontId="9" fillId="2" borderId="8" xfId="3" applyFont="1" applyFill="1" applyBorder="1" applyAlignment="1">
      <alignment horizontal="left" vertical="center"/>
    </xf>
    <xf numFmtId="0" fontId="8" fillId="8" borderId="23" xfId="3" applyFont="1" applyFill="1" applyBorder="1" applyAlignment="1" applyProtection="1">
      <alignment horizontal="center" vertical="center"/>
      <protection locked="0"/>
    </xf>
    <xf numFmtId="0" fontId="8" fillId="8" borderId="24" xfId="3" applyFont="1" applyFill="1" applyBorder="1" applyAlignment="1" applyProtection="1">
      <alignment horizontal="center" vertical="center"/>
      <protection locked="0"/>
    </xf>
    <xf numFmtId="0" fontId="8" fillId="8" borderId="38" xfId="3" applyFont="1" applyFill="1" applyBorder="1" applyAlignment="1" applyProtection="1">
      <alignment horizontal="center" vertical="center"/>
      <protection locked="0"/>
    </xf>
    <xf numFmtId="0" fontId="6" fillId="0" borderId="41" xfId="3" applyFont="1" applyBorder="1" applyAlignment="1">
      <alignment horizontal="center" vertical="center"/>
    </xf>
    <xf numFmtId="0" fontId="6" fillId="0" borderId="40" xfId="3" applyFont="1" applyBorder="1" applyAlignment="1">
      <alignment horizontal="center" vertical="center"/>
    </xf>
    <xf numFmtId="0" fontId="6" fillId="0" borderId="39" xfId="3" applyFont="1" applyBorder="1" applyAlignment="1">
      <alignment horizontal="center" vertical="center"/>
    </xf>
    <xf numFmtId="0" fontId="6" fillId="9" borderId="58" xfId="3" applyFont="1" applyFill="1" applyBorder="1" applyAlignment="1">
      <alignment horizontal="center" vertical="center"/>
    </xf>
    <xf numFmtId="0" fontId="6" fillId="9" borderId="13" xfId="3" applyFont="1" applyFill="1" applyBorder="1" applyAlignment="1">
      <alignment horizontal="center" vertical="center"/>
    </xf>
    <xf numFmtId="0" fontId="6" fillId="9" borderId="48" xfId="3" applyFont="1" applyFill="1" applyBorder="1" applyAlignment="1">
      <alignment horizontal="center" vertical="center"/>
    </xf>
    <xf numFmtId="176" fontId="7" fillId="9" borderId="40" xfId="3" applyNumberFormat="1" applyFont="1" applyFill="1" applyBorder="1" applyAlignment="1">
      <alignment horizontal="right" vertical="center"/>
    </xf>
    <xf numFmtId="0" fontId="7" fillId="9" borderId="40" xfId="3" applyFont="1" applyFill="1" applyBorder="1" applyAlignment="1">
      <alignment horizontal="right" vertical="center"/>
    </xf>
    <xf numFmtId="0" fontId="7" fillId="9" borderId="39" xfId="3" applyFont="1" applyFill="1" applyBorder="1" applyAlignment="1">
      <alignment horizontal="right" vertical="center"/>
    </xf>
    <xf numFmtId="38" fontId="11" fillId="3" borderId="0" xfId="1" applyFont="1" applyFill="1" applyAlignment="1">
      <alignment horizontal="center" vertical="center"/>
    </xf>
    <xf numFmtId="0" fontId="6" fillId="0" borderId="52" xfId="3" quotePrefix="1" applyFont="1" applyBorder="1" applyAlignment="1">
      <alignment horizontal="center" vertical="center"/>
    </xf>
    <xf numFmtId="0" fontId="6" fillId="0" borderId="22" xfId="3" quotePrefix="1" applyFont="1" applyBorder="1" applyAlignment="1">
      <alignment horizontal="center" vertical="center"/>
    </xf>
    <xf numFmtId="0" fontId="6" fillId="0" borderId="59" xfId="3" quotePrefix="1" applyFont="1" applyBorder="1" applyAlignment="1">
      <alignment horizontal="center" vertical="center"/>
    </xf>
    <xf numFmtId="0" fontId="6" fillId="0" borderId="38" xfId="3" quotePrefix="1" applyFont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 wrapText="1"/>
    </xf>
    <xf numFmtId="0" fontId="7" fillId="2" borderId="20" xfId="3" applyFont="1" applyFill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/>
    </xf>
    <xf numFmtId="0" fontId="6" fillId="2" borderId="52" xfId="3" quotePrefix="1" applyFont="1" applyFill="1" applyBorder="1" applyAlignment="1">
      <alignment horizontal="center" vertical="center"/>
    </xf>
    <xf numFmtId="0" fontId="6" fillId="2" borderId="22" xfId="3" quotePrefix="1" applyFont="1" applyFill="1" applyBorder="1" applyAlignment="1">
      <alignment horizontal="center" vertical="center"/>
    </xf>
    <xf numFmtId="0" fontId="8" fillId="6" borderId="21" xfId="3" applyFont="1" applyFill="1" applyBorder="1" applyAlignment="1" applyProtection="1">
      <alignment horizontal="center" vertical="center"/>
      <protection locked="0"/>
    </xf>
    <xf numFmtId="0" fontId="8" fillId="6" borderId="20" xfId="3" applyFont="1" applyFill="1" applyBorder="1" applyAlignment="1" applyProtection="1">
      <alignment horizontal="center" vertical="center"/>
      <protection locked="0"/>
    </xf>
    <xf numFmtId="0" fontId="8" fillId="6" borderId="22" xfId="3" applyFont="1" applyFill="1" applyBorder="1" applyAlignment="1" applyProtection="1">
      <alignment horizontal="center" vertical="center"/>
      <protection locked="0"/>
    </xf>
    <xf numFmtId="0" fontId="8" fillId="6" borderId="23" xfId="3" applyFont="1" applyFill="1" applyBorder="1" applyAlignment="1" applyProtection="1">
      <alignment horizontal="center" vertical="center"/>
      <protection locked="0"/>
    </xf>
    <xf numFmtId="0" fontId="8" fillId="6" borderId="24" xfId="3" applyFont="1" applyFill="1" applyBorder="1" applyAlignment="1" applyProtection="1">
      <alignment horizontal="center" vertical="center"/>
      <protection locked="0"/>
    </xf>
    <xf numFmtId="0" fontId="8" fillId="6" borderId="38" xfId="3" applyFont="1" applyFill="1" applyBorder="1" applyAlignment="1" applyProtection="1">
      <alignment horizontal="center" vertical="center"/>
      <protection locked="0"/>
    </xf>
    <xf numFmtId="0" fontId="2" fillId="0" borderId="35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8" fillId="8" borderId="44" xfId="3" applyFont="1" applyFill="1" applyBorder="1" applyAlignment="1" applyProtection="1">
      <alignment horizontal="center" vertical="center"/>
      <protection locked="0"/>
    </xf>
    <xf numFmtId="0" fontId="8" fillId="8" borderId="11" xfId="3" applyFont="1" applyFill="1" applyBorder="1" applyAlignment="1" applyProtection="1">
      <alignment horizontal="center" vertical="center"/>
      <protection locked="0"/>
    </xf>
    <xf numFmtId="0" fontId="8" fillId="8" borderId="12" xfId="3" applyFont="1" applyFill="1" applyBorder="1" applyAlignment="1" applyProtection="1">
      <alignment horizontal="center" vertical="center"/>
      <protection locked="0"/>
    </xf>
    <xf numFmtId="0" fontId="8" fillId="8" borderId="35" xfId="3" applyFont="1" applyFill="1" applyBorder="1" applyAlignment="1" applyProtection="1">
      <alignment horizontal="center" vertical="center"/>
      <protection locked="0"/>
    </xf>
    <xf numFmtId="0" fontId="8" fillId="8" borderId="0" xfId="3" applyFont="1" applyFill="1" applyAlignment="1" applyProtection="1">
      <alignment horizontal="center" vertical="center"/>
      <protection locked="0"/>
    </xf>
    <xf numFmtId="0" fontId="8" fillId="8" borderId="34" xfId="3" applyFont="1" applyFill="1" applyBorder="1" applyAlignment="1" applyProtection="1">
      <alignment horizontal="center" vertical="center"/>
      <protection locked="0"/>
    </xf>
    <xf numFmtId="0" fontId="8" fillId="8" borderId="58" xfId="3" applyFont="1" applyFill="1" applyBorder="1" applyAlignment="1" applyProtection="1">
      <alignment horizontal="center" vertical="center"/>
      <protection locked="0"/>
    </xf>
    <xf numFmtId="0" fontId="8" fillId="8" borderId="13" xfId="3" applyFont="1" applyFill="1" applyBorder="1" applyAlignment="1" applyProtection="1">
      <alignment horizontal="center" vertical="center"/>
      <protection locked="0"/>
    </xf>
    <xf numFmtId="0" fontId="8" fillId="8" borderId="37" xfId="3" applyFont="1" applyFill="1" applyBorder="1" applyAlignment="1" applyProtection="1">
      <alignment horizontal="center" vertical="center"/>
      <protection locked="0"/>
    </xf>
    <xf numFmtId="0" fontId="14" fillId="2" borderId="21" xfId="3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2" xfId="3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/>
    </xf>
    <xf numFmtId="0" fontId="14" fillId="2" borderId="21" xfId="3" applyFont="1" applyFill="1" applyBorder="1" applyAlignment="1">
      <alignment horizontal="center" vertical="center"/>
    </xf>
    <xf numFmtId="0" fontId="14" fillId="2" borderId="20" xfId="3" applyFont="1" applyFill="1" applyBorder="1" applyAlignment="1">
      <alignment horizontal="center" vertical="center"/>
    </xf>
    <xf numFmtId="0" fontId="10" fillId="10" borderId="0" xfId="3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6" fillId="3" borderId="35" xfId="3" applyFont="1" applyFill="1" applyBorder="1" applyAlignment="1">
      <alignment horizontal="center" vertical="center"/>
    </xf>
    <xf numFmtId="0" fontId="26" fillId="3" borderId="0" xfId="3" applyFont="1" applyFill="1" applyBorder="1" applyAlignment="1">
      <alignment horizontal="center" vertical="center"/>
    </xf>
    <xf numFmtId="0" fontId="26" fillId="3" borderId="42" xfId="3" applyFont="1" applyFill="1" applyBorder="1" applyAlignment="1">
      <alignment horizontal="center" vertical="center"/>
    </xf>
    <xf numFmtId="0" fontId="26" fillId="3" borderId="1" xfId="3" applyFont="1" applyFill="1" applyBorder="1" applyAlignment="1">
      <alignment horizontal="center" vertical="center"/>
    </xf>
    <xf numFmtId="0" fontId="8" fillId="2" borderId="21" xfId="3" applyFont="1" applyFill="1" applyBorder="1" applyAlignment="1" applyProtection="1">
      <alignment horizontal="center" vertical="center"/>
      <protection locked="0"/>
    </xf>
    <xf numFmtId="0" fontId="8" fillId="2" borderId="20" xfId="3" applyFont="1" applyFill="1" applyBorder="1" applyAlignment="1" applyProtection="1">
      <alignment horizontal="center" vertical="center"/>
      <protection locked="0"/>
    </xf>
    <xf numFmtId="0" fontId="8" fillId="2" borderId="22" xfId="3" applyFont="1" applyFill="1" applyBorder="1" applyAlignment="1" applyProtection="1">
      <alignment horizontal="center" vertical="center"/>
      <protection locked="0"/>
    </xf>
    <xf numFmtId="0" fontId="20" fillId="10" borderId="44" xfId="3" applyFont="1" applyFill="1" applyBorder="1" applyAlignment="1" applyProtection="1">
      <alignment horizontal="center" vertical="center"/>
      <protection locked="0"/>
    </xf>
    <xf numFmtId="0" fontId="20" fillId="10" borderId="11" xfId="3" applyFont="1" applyFill="1" applyBorder="1" applyAlignment="1" applyProtection="1">
      <alignment horizontal="center" vertical="center"/>
      <protection locked="0"/>
    </xf>
    <xf numFmtId="0" fontId="20" fillId="10" borderId="12" xfId="3" applyFont="1" applyFill="1" applyBorder="1" applyAlignment="1" applyProtection="1">
      <alignment horizontal="center" vertical="center"/>
      <protection locked="0"/>
    </xf>
    <xf numFmtId="0" fontId="20" fillId="10" borderId="58" xfId="3" applyFont="1" applyFill="1" applyBorder="1" applyAlignment="1" applyProtection="1">
      <alignment horizontal="center" vertical="center"/>
      <protection locked="0"/>
    </xf>
    <xf numFmtId="0" fontId="20" fillId="10" borderId="13" xfId="3" applyFont="1" applyFill="1" applyBorder="1" applyAlignment="1" applyProtection="1">
      <alignment horizontal="center" vertical="center"/>
      <protection locked="0"/>
    </xf>
    <xf numFmtId="0" fontId="20" fillId="10" borderId="37" xfId="3" applyFont="1" applyFill="1" applyBorder="1" applyAlignment="1" applyProtection="1">
      <alignment horizontal="center" vertical="center"/>
      <protection locked="0"/>
    </xf>
    <xf numFmtId="0" fontId="8" fillId="10" borderId="44" xfId="3" applyFont="1" applyFill="1" applyBorder="1" applyAlignment="1" applyProtection="1">
      <alignment horizontal="center" vertical="center"/>
      <protection locked="0"/>
    </xf>
    <xf numFmtId="0" fontId="8" fillId="10" borderId="11" xfId="3" applyFont="1" applyFill="1" applyBorder="1" applyAlignment="1" applyProtection="1">
      <alignment horizontal="center" vertical="center"/>
      <protection locked="0"/>
    </xf>
    <xf numFmtId="0" fontId="8" fillId="10" borderId="12" xfId="3" applyFont="1" applyFill="1" applyBorder="1" applyAlignment="1" applyProtection="1">
      <alignment horizontal="center" vertical="center"/>
      <protection locked="0"/>
    </xf>
    <xf numFmtId="0" fontId="8" fillId="10" borderId="35" xfId="3" applyFont="1" applyFill="1" applyBorder="1" applyAlignment="1" applyProtection="1">
      <alignment horizontal="center" vertical="center"/>
      <protection locked="0"/>
    </xf>
    <xf numFmtId="0" fontId="8" fillId="10" borderId="0" xfId="3" applyFont="1" applyFill="1" applyAlignment="1" applyProtection="1">
      <alignment horizontal="center" vertical="center"/>
      <protection locked="0"/>
    </xf>
    <xf numFmtId="0" fontId="8" fillId="10" borderId="34" xfId="3" applyFont="1" applyFill="1" applyBorder="1" applyAlignment="1" applyProtection="1">
      <alignment horizontal="center" vertical="center"/>
      <protection locked="0"/>
    </xf>
    <xf numFmtId="0" fontId="8" fillId="10" borderId="58" xfId="3" applyFont="1" applyFill="1" applyBorder="1" applyAlignment="1" applyProtection="1">
      <alignment horizontal="center" vertical="center"/>
      <protection locked="0"/>
    </xf>
    <xf numFmtId="0" fontId="8" fillId="10" borderId="13" xfId="3" applyFont="1" applyFill="1" applyBorder="1" applyAlignment="1" applyProtection="1">
      <alignment horizontal="center" vertical="center"/>
      <protection locked="0"/>
    </xf>
    <xf numFmtId="0" fontId="8" fillId="10" borderId="37" xfId="3" applyFont="1" applyFill="1" applyBorder="1" applyAlignment="1" applyProtection="1">
      <alignment horizontal="center" vertical="center"/>
      <protection locked="0"/>
    </xf>
    <xf numFmtId="0" fontId="20" fillId="10" borderId="35" xfId="3" applyFont="1" applyFill="1" applyBorder="1" applyAlignment="1" applyProtection="1">
      <alignment horizontal="center" vertical="center"/>
      <protection locked="0"/>
    </xf>
    <xf numFmtId="0" fontId="20" fillId="10" borderId="0" xfId="3" applyFont="1" applyFill="1" applyAlignment="1" applyProtection="1">
      <alignment horizontal="center" vertical="center"/>
      <protection locked="0"/>
    </xf>
    <xf numFmtId="0" fontId="20" fillId="10" borderId="34" xfId="3" applyFont="1" applyFill="1" applyBorder="1" applyAlignment="1" applyProtection="1">
      <alignment horizontal="center" vertical="center"/>
      <protection locked="0"/>
    </xf>
    <xf numFmtId="0" fontId="15" fillId="2" borderId="21" xfId="3" applyFont="1" applyFill="1" applyBorder="1" applyAlignment="1">
      <alignment horizontal="center" vertical="center" wrapText="1"/>
    </xf>
    <xf numFmtId="0" fontId="15" fillId="2" borderId="22" xfId="3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/>
    </xf>
    <xf numFmtId="0" fontId="15" fillId="2" borderId="24" xfId="3" applyFont="1" applyFill="1" applyBorder="1" applyAlignment="1">
      <alignment horizontal="center" vertical="center"/>
    </xf>
    <xf numFmtId="0" fontId="15" fillId="2" borderId="38" xfId="3" applyFont="1" applyFill="1" applyBorder="1" applyAlignment="1">
      <alignment horizontal="center" vertical="center"/>
    </xf>
    <xf numFmtId="179" fontId="12" fillId="2" borderId="56" xfId="3" applyNumberFormat="1" applyFont="1" applyFill="1" applyBorder="1" applyAlignment="1">
      <alignment horizontal="center" vertical="center"/>
    </xf>
    <xf numFmtId="0" fontId="15" fillId="6" borderId="66" xfId="3" applyFont="1" applyFill="1" applyBorder="1" applyAlignment="1" applyProtection="1">
      <alignment horizontal="center" vertical="center"/>
      <protection locked="0"/>
    </xf>
    <xf numFmtId="0" fontId="15" fillId="6" borderId="16" xfId="3" applyFont="1" applyFill="1" applyBorder="1" applyAlignment="1" applyProtection="1">
      <alignment horizontal="center" vertical="center"/>
      <protection locked="0"/>
    </xf>
    <xf numFmtId="0" fontId="15" fillId="6" borderId="17" xfId="3" applyFont="1" applyFill="1" applyBorder="1" applyAlignment="1" applyProtection="1">
      <alignment horizontal="center" vertical="center"/>
      <protection locked="0"/>
    </xf>
    <xf numFmtId="0" fontId="6" fillId="2" borderId="1" xfId="3" applyFont="1" applyFill="1" applyBorder="1" applyAlignment="1" applyProtection="1">
      <alignment horizontal="right" vertical="center" wrapText="1"/>
      <protection locked="0"/>
    </xf>
    <xf numFmtId="0" fontId="6" fillId="2" borderId="29" xfId="3" applyFont="1" applyFill="1" applyBorder="1" applyAlignment="1" applyProtection="1">
      <alignment horizontal="right" vertical="center" wrapText="1"/>
      <protection locked="0"/>
    </xf>
    <xf numFmtId="0" fontId="15" fillId="6" borderId="55" xfId="3" applyFont="1" applyFill="1" applyBorder="1" applyAlignment="1" applyProtection="1">
      <alignment horizontal="center" vertical="center"/>
      <protection locked="0"/>
    </xf>
    <xf numFmtId="0" fontId="15" fillId="6" borderId="21" xfId="3" applyFont="1" applyFill="1" applyBorder="1" applyAlignment="1" applyProtection="1">
      <alignment horizontal="center" vertical="center"/>
      <protection locked="0"/>
    </xf>
    <xf numFmtId="0" fontId="15" fillId="6" borderId="20" xfId="3" applyFont="1" applyFill="1" applyBorder="1" applyAlignment="1" applyProtection="1">
      <alignment horizontal="center" vertical="center"/>
      <protection locked="0"/>
    </xf>
    <xf numFmtId="0" fontId="15" fillId="6" borderId="22" xfId="3" applyFont="1" applyFill="1" applyBorder="1" applyAlignment="1" applyProtection="1">
      <alignment horizontal="center" vertical="center"/>
      <protection locked="0"/>
    </xf>
    <xf numFmtId="0" fontId="15" fillId="6" borderId="30" xfId="3" applyFont="1" applyFill="1" applyBorder="1" applyAlignment="1" applyProtection="1">
      <alignment horizontal="center" vertical="center"/>
      <protection locked="0"/>
    </xf>
    <xf numFmtId="0" fontId="6" fillId="2" borderId="20" xfId="3" applyFont="1" applyFill="1" applyBorder="1" applyAlignment="1" applyProtection="1">
      <alignment horizontal="right" vertical="center" wrapText="1"/>
      <protection locked="0"/>
    </xf>
    <xf numFmtId="0" fontId="6" fillId="2" borderId="30" xfId="3" applyFont="1" applyFill="1" applyBorder="1" applyAlignment="1" applyProtection="1">
      <alignment horizontal="right" vertical="center" wrapText="1"/>
      <protection locked="0"/>
    </xf>
    <xf numFmtId="0" fontId="15" fillId="6" borderId="52" xfId="3" applyFont="1" applyFill="1" applyBorder="1" applyAlignment="1" applyProtection="1">
      <alignment horizontal="center" vertical="center"/>
      <protection locked="0"/>
    </xf>
    <xf numFmtId="0" fontId="15" fillId="6" borderId="23" xfId="3" applyFont="1" applyFill="1" applyBorder="1" applyAlignment="1" applyProtection="1">
      <alignment horizontal="center" vertical="center"/>
      <protection locked="0"/>
    </xf>
    <xf numFmtId="0" fontId="15" fillId="6" borderId="24" xfId="3" applyFont="1" applyFill="1" applyBorder="1" applyAlignment="1" applyProtection="1">
      <alignment horizontal="center" vertical="center"/>
      <protection locked="0"/>
    </xf>
    <xf numFmtId="0" fontId="15" fillId="6" borderId="38" xfId="3" applyFont="1" applyFill="1" applyBorder="1" applyAlignment="1" applyProtection="1">
      <alignment horizontal="center" vertical="center"/>
      <protection locked="0"/>
    </xf>
    <xf numFmtId="0" fontId="15" fillId="6" borderId="59" xfId="3" applyFont="1" applyFill="1" applyBorder="1" applyAlignment="1" applyProtection="1">
      <alignment horizontal="center" vertical="center"/>
      <protection locked="0"/>
    </xf>
    <xf numFmtId="0" fontId="26" fillId="3" borderId="0" xfId="3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5" fillId="6" borderId="25" xfId="3" applyFont="1" applyFill="1" applyBorder="1" applyAlignment="1" applyProtection="1">
      <alignment horizontal="center" vertical="center"/>
      <protection locked="0"/>
    </xf>
    <xf numFmtId="0" fontId="15" fillId="6" borderId="54" xfId="3" applyFont="1" applyFill="1" applyBorder="1" applyAlignment="1" applyProtection="1">
      <alignment horizontal="center" vertical="center"/>
      <protection locked="0"/>
    </xf>
    <xf numFmtId="0" fontId="8" fillId="6" borderId="44" xfId="3" applyFont="1" applyFill="1" applyBorder="1" applyAlignment="1" applyProtection="1">
      <alignment horizontal="center" vertical="center"/>
      <protection locked="0"/>
    </xf>
    <xf numFmtId="0" fontId="8" fillId="6" borderId="11" xfId="3" applyFont="1" applyFill="1" applyBorder="1" applyAlignment="1" applyProtection="1">
      <alignment horizontal="center" vertical="center"/>
      <protection locked="0"/>
    </xf>
    <xf numFmtId="0" fontId="8" fillId="6" borderId="12" xfId="3" applyFont="1" applyFill="1" applyBorder="1" applyAlignment="1" applyProtection="1">
      <alignment horizontal="center" vertical="center"/>
      <protection locked="0"/>
    </xf>
    <xf numFmtId="0" fontId="8" fillId="6" borderId="35" xfId="3" applyFont="1" applyFill="1" applyBorder="1" applyAlignment="1" applyProtection="1">
      <alignment horizontal="center" vertical="center"/>
      <protection locked="0"/>
    </xf>
    <xf numFmtId="0" fontId="8" fillId="6" borderId="0" xfId="3" applyFont="1" applyFill="1" applyAlignment="1" applyProtection="1">
      <alignment horizontal="center" vertical="center"/>
      <protection locked="0"/>
    </xf>
    <xf numFmtId="0" fontId="8" fillId="6" borderId="34" xfId="3" applyFont="1" applyFill="1" applyBorder="1" applyAlignment="1" applyProtection="1">
      <alignment horizontal="center" vertical="center"/>
      <protection locked="0"/>
    </xf>
    <xf numFmtId="0" fontId="8" fillId="6" borderId="58" xfId="3" applyFont="1" applyFill="1" applyBorder="1" applyAlignment="1" applyProtection="1">
      <alignment horizontal="center" vertical="center"/>
      <protection locked="0"/>
    </xf>
    <xf numFmtId="0" fontId="8" fillId="6" borderId="13" xfId="3" applyFont="1" applyFill="1" applyBorder="1" applyAlignment="1" applyProtection="1">
      <alignment horizontal="center" vertical="center"/>
      <protection locked="0"/>
    </xf>
    <xf numFmtId="0" fontId="8" fillId="6" borderId="37" xfId="3" applyFont="1" applyFill="1" applyBorder="1" applyAlignment="1" applyProtection="1">
      <alignment horizontal="center" vertical="center"/>
      <protection locked="0"/>
    </xf>
    <xf numFmtId="0" fontId="12" fillId="2" borderId="5" xfId="3" applyFont="1" applyFill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14" fontId="6" fillId="0" borderId="2" xfId="2" applyNumberFormat="1" applyFont="1" applyBorder="1" applyAlignment="1">
      <alignment horizontal="center" vertical="center"/>
    </xf>
    <xf numFmtId="14" fontId="6" fillId="0" borderId="3" xfId="2" applyNumberFormat="1" applyFont="1" applyBorder="1" applyAlignment="1">
      <alignment horizontal="center" vertical="center"/>
    </xf>
    <xf numFmtId="14" fontId="6" fillId="0" borderId="4" xfId="2" applyNumberFormat="1" applyFont="1" applyBorder="1" applyAlignment="1">
      <alignment horizontal="center" vertical="center"/>
    </xf>
    <xf numFmtId="14" fontId="6" fillId="0" borderId="7" xfId="2" applyNumberFormat="1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/>
    </xf>
    <xf numFmtId="14" fontId="6" fillId="0" borderId="8" xfId="2" applyNumberFormat="1" applyFont="1" applyBorder="1" applyAlignment="1">
      <alignment horizontal="center" vertical="center"/>
    </xf>
    <xf numFmtId="0" fontId="20" fillId="6" borderId="11" xfId="2" applyFont="1" applyFill="1" applyBorder="1" applyAlignment="1" applyProtection="1">
      <alignment horizontal="center" vertical="center"/>
      <protection locked="0"/>
    </xf>
    <xf numFmtId="0" fontId="20" fillId="6" borderId="0" xfId="2" applyFont="1" applyFill="1" applyAlignment="1" applyProtection="1">
      <alignment horizontal="center" vertical="center"/>
      <protection locked="0"/>
    </xf>
    <xf numFmtId="0" fontId="20" fillId="6" borderId="13" xfId="2" applyFont="1" applyFill="1" applyBorder="1" applyAlignment="1" applyProtection="1">
      <alignment horizontal="center" vertical="center"/>
      <protection locked="0"/>
    </xf>
    <xf numFmtId="0" fontId="20" fillId="0" borderId="12" xfId="2" applyFont="1" applyBorder="1" applyAlignment="1">
      <alignment horizontal="center" vertical="center"/>
    </xf>
    <xf numFmtId="0" fontId="20" fillId="0" borderId="34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58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0" fillId="6" borderId="44" xfId="2" applyFont="1" applyFill="1" applyBorder="1" applyAlignment="1" applyProtection="1">
      <alignment horizontal="center" vertical="center"/>
      <protection locked="0"/>
    </xf>
    <xf numFmtId="0" fontId="20" fillId="6" borderId="12" xfId="2" applyFont="1" applyFill="1" applyBorder="1" applyAlignment="1" applyProtection="1">
      <alignment horizontal="center" vertical="center"/>
      <protection locked="0"/>
    </xf>
    <xf numFmtId="0" fontId="20" fillId="6" borderId="58" xfId="2" applyFont="1" applyFill="1" applyBorder="1" applyAlignment="1" applyProtection="1">
      <alignment horizontal="center" vertical="center"/>
      <protection locked="0"/>
    </xf>
    <xf numFmtId="0" fontId="20" fillId="6" borderId="37" xfId="2" applyFont="1" applyFill="1" applyBorder="1" applyAlignment="1" applyProtection="1">
      <alignment horizontal="center" vertical="center"/>
      <protection locked="0"/>
    </xf>
    <xf numFmtId="0" fontId="14" fillId="0" borderId="44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58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20" fillId="6" borderId="35" xfId="2" applyFont="1" applyFill="1" applyBorder="1" applyAlignment="1" applyProtection="1">
      <alignment horizontal="center" vertical="center"/>
      <protection locked="0"/>
    </xf>
    <xf numFmtId="0" fontId="20" fillId="6" borderId="34" xfId="2" applyFont="1" applyFill="1" applyBorder="1" applyAlignment="1" applyProtection="1">
      <alignment horizontal="center" vertical="center"/>
      <protection locked="0"/>
    </xf>
    <xf numFmtId="0" fontId="9" fillId="0" borderId="4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177" fontId="13" fillId="2" borderId="9" xfId="2" applyNumberFormat="1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1" fillId="3" borderId="44" xfId="2" applyFont="1" applyFill="1" applyBorder="1" applyAlignment="1">
      <alignment horizontal="left" vertical="center"/>
    </xf>
    <xf numFmtId="0" fontId="11" fillId="3" borderId="11" xfId="2" applyFont="1" applyFill="1" applyBorder="1" applyAlignment="1">
      <alignment horizontal="left" vertical="center"/>
    </xf>
    <xf numFmtId="0" fontId="11" fillId="3" borderId="12" xfId="2" applyFont="1" applyFill="1" applyBorder="1" applyAlignment="1">
      <alignment horizontal="left" vertical="center"/>
    </xf>
    <xf numFmtId="0" fontId="11" fillId="3" borderId="42" xfId="2" applyFont="1" applyFill="1" applyBorder="1" applyAlignment="1">
      <alignment horizontal="left" vertical="center"/>
    </xf>
    <xf numFmtId="0" fontId="11" fillId="3" borderId="1" xfId="2" applyFont="1" applyFill="1" applyBorder="1" applyAlignment="1">
      <alignment horizontal="left" vertical="center"/>
    </xf>
    <xf numFmtId="0" fontId="11" fillId="3" borderId="29" xfId="2" applyFont="1" applyFill="1" applyBorder="1" applyAlignment="1">
      <alignment horizontal="left" vertical="center"/>
    </xf>
    <xf numFmtId="0" fontId="15" fillId="2" borderId="5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15" fillId="2" borderId="33" xfId="2" applyFont="1" applyFill="1" applyBorder="1" applyAlignment="1">
      <alignment horizontal="center" vertical="center" wrapText="1"/>
    </xf>
    <xf numFmtId="0" fontId="12" fillId="2" borderId="56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 wrapText="1"/>
    </xf>
    <xf numFmtId="0" fontId="17" fillId="2" borderId="31" xfId="2" applyFont="1" applyFill="1" applyBorder="1" applyAlignment="1">
      <alignment horizontal="center" vertical="center" wrapText="1"/>
    </xf>
    <xf numFmtId="0" fontId="17" fillId="2" borderId="10" xfId="2" applyFont="1" applyFill="1" applyBorder="1" applyAlignment="1">
      <alignment horizontal="center" vertical="center" wrapText="1"/>
    </xf>
    <xf numFmtId="0" fontId="17" fillId="2" borderId="57" xfId="2" applyFont="1" applyFill="1" applyBorder="1" applyAlignment="1">
      <alignment horizontal="center" vertical="center" wrapText="1"/>
    </xf>
    <xf numFmtId="0" fontId="17" fillId="2" borderId="32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0" fontId="15" fillId="8" borderId="21" xfId="2" applyFont="1" applyFill="1" applyBorder="1" applyAlignment="1" applyProtection="1">
      <alignment horizontal="left" vertical="center"/>
      <protection locked="0"/>
    </xf>
    <xf numFmtId="0" fontId="15" fillId="8" borderId="20" xfId="2" applyFont="1" applyFill="1" applyBorder="1" applyAlignment="1" applyProtection="1">
      <alignment horizontal="left" vertical="center"/>
      <protection locked="0"/>
    </xf>
    <xf numFmtId="0" fontId="15" fillId="8" borderId="22" xfId="2" applyFont="1" applyFill="1" applyBorder="1" applyAlignment="1" applyProtection="1">
      <alignment horizontal="left" vertical="center"/>
      <protection locked="0"/>
    </xf>
    <xf numFmtId="0" fontId="15" fillId="8" borderId="5" xfId="2" applyFont="1" applyFill="1" applyBorder="1" applyAlignment="1" applyProtection="1">
      <alignment horizontal="left" vertical="center" shrinkToFit="1"/>
      <protection locked="0"/>
    </xf>
    <xf numFmtId="0" fontId="15" fillId="8" borderId="21" xfId="2" applyFont="1" applyFill="1" applyBorder="1" applyAlignment="1" applyProtection="1">
      <alignment horizontal="center" vertical="center" shrinkToFit="1"/>
      <protection locked="0"/>
    </xf>
    <xf numFmtId="0" fontId="15" fillId="8" borderId="20" xfId="2" applyFont="1" applyFill="1" applyBorder="1" applyAlignment="1" applyProtection="1">
      <alignment horizontal="center" vertical="center" shrinkToFit="1"/>
      <protection locked="0"/>
    </xf>
    <xf numFmtId="0" fontId="15" fillId="8" borderId="22" xfId="2" applyFont="1" applyFill="1" applyBorder="1" applyAlignment="1" applyProtection="1">
      <alignment horizontal="center" vertical="center" shrinkToFit="1"/>
      <protection locked="0"/>
    </xf>
    <xf numFmtId="176" fontId="13" fillId="2" borderId="21" xfId="2" applyNumberFormat="1" applyFont="1" applyFill="1" applyBorder="1" applyAlignment="1">
      <alignment horizontal="right" vertical="center" wrapText="1"/>
    </xf>
    <xf numFmtId="176" fontId="13" fillId="2" borderId="20" xfId="2" applyNumberFormat="1" applyFont="1" applyFill="1" applyBorder="1" applyAlignment="1">
      <alignment horizontal="right" vertical="center" wrapText="1"/>
    </xf>
    <xf numFmtId="0" fontId="6" fillId="6" borderId="55" xfId="2" applyFont="1" applyFill="1" applyBorder="1" applyAlignment="1" applyProtection="1">
      <alignment horizontal="right" vertical="center" wrapText="1"/>
      <protection locked="0"/>
    </xf>
    <xf numFmtId="0" fontId="6" fillId="6" borderId="54" xfId="2" applyFont="1" applyFill="1" applyBorder="1" applyAlignment="1" applyProtection="1">
      <alignment horizontal="right" vertical="center" wrapText="1"/>
      <protection locked="0"/>
    </xf>
    <xf numFmtId="0" fontId="15" fillId="6" borderId="14" xfId="2" applyFont="1" applyFill="1" applyBorder="1" applyAlignment="1" applyProtection="1">
      <alignment horizontal="right" vertical="center"/>
      <protection locked="0"/>
    </xf>
    <xf numFmtId="0" fontId="15" fillId="6" borderId="15" xfId="2" applyFont="1" applyFill="1" applyBorder="1" applyAlignment="1" applyProtection="1">
      <alignment horizontal="right" vertical="center"/>
      <protection locked="0"/>
    </xf>
    <xf numFmtId="0" fontId="15" fillId="6" borderId="18" xfId="2" applyFont="1" applyFill="1" applyBorder="1" applyAlignment="1" applyProtection="1">
      <alignment horizontal="right" vertical="center"/>
      <protection locked="0"/>
    </xf>
    <xf numFmtId="0" fontId="13" fillId="2" borderId="22" xfId="2" applyFont="1" applyFill="1" applyBorder="1" applyAlignment="1">
      <alignment horizontal="right" vertical="center"/>
    </xf>
    <xf numFmtId="0" fontId="13" fillId="2" borderId="5" xfId="2" applyFont="1" applyFill="1" applyBorder="1" applyAlignment="1">
      <alignment horizontal="right" vertical="center"/>
    </xf>
    <xf numFmtId="0" fontId="6" fillId="6" borderId="52" xfId="2" applyFont="1" applyFill="1" applyBorder="1" applyAlignment="1" applyProtection="1">
      <alignment horizontal="right" vertical="center" wrapText="1"/>
      <protection locked="0"/>
    </xf>
    <xf numFmtId="0" fontId="6" fillId="6" borderId="30" xfId="2" applyFont="1" applyFill="1" applyBorder="1" applyAlignment="1" applyProtection="1">
      <alignment horizontal="right" vertical="center" wrapText="1"/>
      <protection locked="0"/>
    </xf>
    <xf numFmtId="0" fontId="15" fillId="6" borderId="19" xfId="2" applyFont="1" applyFill="1" applyBorder="1" applyAlignment="1" applyProtection="1">
      <alignment horizontal="right" vertical="center"/>
      <protection locked="0"/>
    </xf>
    <xf numFmtId="0" fontId="15" fillId="6" borderId="5" xfId="2" applyFont="1" applyFill="1" applyBorder="1" applyAlignment="1" applyProtection="1">
      <alignment horizontal="right" vertical="center"/>
      <protection locked="0"/>
    </xf>
    <xf numFmtId="0" fontId="15" fillId="6" borderId="21" xfId="2" applyFont="1" applyFill="1" applyBorder="1" applyAlignment="1" applyProtection="1">
      <alignment horizontal="right" vertical="center"/>
      <protection locked="0"/>
    </xf>
    <xf numFmtId="0" fontId="15" fillId="6" borderId="53" xfId="2" applyFont="1" applyFill="1" applyBorder="1" applyAlignment="1" applyProtection="1">
      <alignment horizontal="right" vertical="center"/>
      <protection locked="0"/>
    </xf>
    <xf numFmtId="176" fontId="13" fillId="9" borderId="21" xfId="2" applyNumberFormat="1" applyFont="1" applyFill="1" applyBorder="1" applyAlignment="1">
      <alignment horizontal="right" vertical="center" wrapText="1"/>
    </xf>
    <xf numFmtId="176" fontId="13" fillId="9" borderId="20" xfId="2" applyNumberFormat="1" applyFont="1" applyFill="1" applyBorder="1" applyAlignment="1">
      <alignment horizontal="right" vertical="center" wrapText="1"/>
    </xf>
    <xf numFmtId="0" fontId="6" fillId="6" borderId="59" xfId="2" applyFont="1" applyFill="1" applyBorder="1" applyAlignment="1" applyProtection="1">
      <alignment horizontal="right" vertical="center" wrapText="1"/>
      <protection locked="0"/>
    </xf>
    <xf numFmtId="0" fontId="6" fillId="6" borderId="25" xfId="2" applyFont="1" applyFill="1" applyBorder="1" applyAlignment="1" applyProtection="1">
      <alignment horizontal="right" vertical="center" wrapText="1"/>
      <protection locked="0"/>
    </xf>
    <xf numFmtId="0" fontId="15" fillId="6" borderId="26" xfId="2" applyFont="1" applyFill="1" applyBorder="1" applyAlignment="1" applyProtection="1">
      <alignment horizontal="right" vertical="center"/>
      <protection locked="0"/>
    </xf>
    <xf numFmtId="0" fontId="15" fillId="6" borderId="27" xfId="2" applyFont="1" applyFill="1" applyBorder="1" applyAlignment="1" applyProtection="1">
      <alignment horizontal="right" vertical="center"/>
      <protection locked="0"/>
    </xf>
    <xf numFmtId="0" fontId="15" fillId="6" borderId="23" xfId="2" applyFont="1" applyFill="1" applyBorder="1" applyAlignment="1" applyProtection="1">
      <alignment horizontal="right" vertical="center"/>
      <protection locked="0"/>
    </xf>
    <xf numFmtId="0" fontId="15" fillId="6" borderId="28" xfId="2" applyFont="1" applyFill="1" applyBorder="1" applyAlignment="1" applyProtection="1">
      <alignment horizontal="right" vertical="center"/>
      <protection locked="0"/>
    </xf>
    <xf numFmtId="0" fontId="13" fillId="2" borderId="10" xfId="2" applyFont="1" applyFill="1" applyBorder="1" applyAlignment="1">
      <alignment horizontal="right"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2" borderId="33" xfId="2" applyFont="1" applyFill="1" applyBorder="1" applyAlignment="1">
      <alignment horizontal="center" vertical="center"/>
    </xf>
    <xf numFmtId="0" fontId="13" fillId="2" borderId="36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48" xfId="2" applyFont="1" applyFill="1" applyBorder="1" applyAlignment="1">
      <alignment horizontal="center" vertical="center"/>
    </xf>
    <xf numFmtId="38" fontId="13" fillId="2" borderId="27" xfId="1" applyFont="1" applyFill="1" applyBorder="1" applyAlignment="1">
      <alignment horizontal="right" vertical="center"/>
    </xf>
    <xf numFmtId="0" fontId="17" fillId="2" borderId="43" xfId="2" applyFont="1" applyFill="1" applyBorder="1" applyAlignment="1">
      <alignment horizontal="center" vertical="center" wrapText="1" shrinkToFit="1"/>
    </xf>
    <xf numFmtId="0" fontId="17" fillId="2" borderId="3" xfId="2" applyFont="1" applyFill="1" applyBorder="1" applyAlignment="1">
      <alignment horizontal="center" vertical="center" wrapText="1" shrinkToFit="1"/>
    </xf>
    <xf numFmtId="0" fontId="17" fillId="2" borderId="0" xfId="2" applyFont="1" applyFill="1" applyAlignment="1">
      <alignment horizontal="center" vertical="center" wrapText="1" shrinkToFit="1"/>
    </xf>
    <xf numFmtId="0" fontId="17" fillId="2" borderId="33" xfId="2" applyFont="1" applyFill="1" applyBorder="1" applyAlignment="1">
      <alignment horizontal="center" vertical="center" wrapText="1" shrinkToFit="1"/>
    </xf>
    <xf numFmtId="0" fontId="17" fillId="2" borderId="42" xfId="2" applyFont="1" applyFill="1" applyBorder="1" applyAlignment="1">
      <alignment horizontal="center" vertical="center" wrapText="1" shrinkToFit="1"/>
    </xf>
    <xf numFmtId="0" fontId="17" fillId="2" borderId="1" xfId="2" applyFont="1" applyFill="1" applyBorder="1" applyAlignment="1">
      <alignment horizontal="center" vertical="center" wrapText="1" shrinkToFit="1"/>
    </xf>
    <xf numFmtId="0" fontId="17" fillId="2" borderId="8" xfId="2" applyFont="1" applyFill="1" applyBorder="1" applyAlignment="1">
      <alignment horizontal="center" vertical="center" wrapText="1" shrinkToFit="1"/>
    </xf>
    <xf numFmtId="0" fontId="17" fillId="2" borderId="4" xfId="2" applyFont="1" applyFill="1" applyBorder="1" applyAlignment="1">
      <alignment horizontal="center" vertical="center" wrapText="1" shrinkToFit="1"/>
    </xf>
    <xf numFmtId="0" fontId="17" fillId="2" borderId="26" xfId="2" applyFont="1" applyFill="1" applyBorder="1" applyAlignment="1">
      <alignment horizontal="center" vertical="center" wrapText="1" shrinkToFit="1"/>
    </xf>
    <xf numFmtId="0" fontId="17" fillId="2" borderId="27" xfId="2" applyFont="1" applyFill="1" applyBorder="1" applyAlignment="1">
      <alignment horizontal="center" vertical="center" wrapText="1" shrinkToFit="1"/>
    </xf>
    <xf numFmtId="0" fontId="13" fillId="2" borderId="23" xfId="2" applyFont="1" applyFill="1" applyBorder="1" applyAlignment="1">
      <alignment horizontal="right" vertical="center" wrapText="1" shrinkToFit="1"/>
    </xf>
    <xf numFmtId="0" fontId="13" fillId="2" borderId="38" xfId="2" applyFont="1" applyFill="1" applyBorder="1" applyAlignment="1">
      <alignment horizontal="right" vertical="center" wrapText="1" shrinkToFit="1"/>
    </xf>
    <xf numFmtId="0" fontId="13" fillId="2" borderId="27" xfId="2" applyFont="1" applyFill="1" applyBorder="1" applyAlignment="1">
      <alignment horizontal="right" vertical="center"/>
    </xf>
    <xf numFmtId="38" fontId="15" fillId="8" borderId="9" xfId="1" applyFont="1" applyFill="1" applyBorder="1" applyAlignment="1" applyProtection="1">
      <alignment horizontal="center" vertical="center" shrinkToFit="1"/>
      <protection locked="0"/>
    </xf>
    <xf numFmtId="0" fontId="21" fillId="0" borderId="0" xfId="2" applyFont="1" applyAlignment="1">
      <alignment horizontal="center"/>
    </xf>
    <xf numFmtId="0" fontId="21" fillId="0" borderId="1" xfId="2" applyFont="1" applyBorder="1" applyAlignment="1">
      <alignment horizontal="center"/>
    </xf>
  </cellXfs>
  <cellStyles count="5">
    <cellStyle name="桁区切り" xfId="1" builtinId="6"/>
    <cellStyle name="標準" xfId="0" builtinId="0"/>
    <cellStyle name="標準 2" xfId="2" xr:uid="{670A8052-068A-430D-A558-EC129BFDA5DA}"/>
    <cellStyle name="標準 3" xfId="3" xr:uid="{B7AFB18B-4703-47DE-89D8-AEC2C9D3BD72}"/>
    <cellStyle name="標準 4" xfId="4" xr:uid="{F53256A1-9B77-4397-8440-E7D3B9BD67B5}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136072</xdr:colOff>
      <xdr:row>39</xdr:row>
      <xdr:rowOff>38950</xdr:rowOff>
    </xdr:from>
    <xdr:to>
      <xdr:col>49</xdr:col>
      <xdr:colOff>217715</xdr:colOff>
      <xdr:row>48</xdr:row>
      <xdr:rowOff>144899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1A00E76-D044-4B6D-9F08-55C78C652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1" y="12924914"/>
          <a:ext cx="3075214" cy="2922627"/>
        </a:xfrm>
        <a:prstGeom prst="rect">
          <a:avLst/>
        </a:prstGeom>
      </xdr:spPr>
    </xdr:pic>
    <xdr:clientData/>
  </xdr:twoCellAnchor>
  <xdr:twoCellAnchor>
    <xdr:from>
      <xdr:col>38</xdr:col>
      <xdr:colOff>95250</xdr:colOff>
      <xdr:row>29</xdr:row>
      <xdr:rowOff>217713</xdr:rowOff>
    </xdr:from>
    <xdr:to>
      <xdr:col>50</xdr:col>
      <xdr:colOff>149680</xdr:colOff>
      <xdr:row>49</xdr:row>
      <xdr:rowOff>231320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9D8F5BC-4AF5-4DAA-A3A7-9FAC238A6E13}"/>
            </a:ext>
          </a:extLst>
        </xdr:cNvPr>
        <xdr:cNvSpPr/>
      </xdr:nvSpPr>
      <xdr:spPr>
        <a:xfrm>
          <a:off x="11470821" y="9756320"/>
          <a:ext cx="3646716" cy="6177643"/>
        </a:xfrm>
        <a:prstGeom prst="roundRect">
          <a:avLst>
            <a:gd name="adj" fmla="val 6632"/>
          </a:avLst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95250</xdr:colOff>
      <xdr:row>31</xdr:row>
      <xdr:rowOff>229449</xdr:rowOff>
    </xdr:from>
    <xdr:to>
      <xdr:col>49</xdr:col>
      <xdr:colOff>176893</xdr:colOff>
      <xdr:row>40</xdr:row>
      <xdr:rowOff>226541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239C772-A99C-416F-A780-81596D47E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0179" y="10053806"/>
          <a:ext cx="3075214" cy="2922628"/>
        </a:xfrm>
        <a:prstGeom prst="rect">
          <a:avLst/>
        </a:prstGeom>
      </xdr:spPr>
    </xdr:pic>
    <xdr:clientData/>
  </xdr:twoCellAnchor>
  <xdr:twoCellAnchor>
    <xdr:from>
      <xdr:col>38</xdr:col>
      <xdr:colOff>95250</xdr:colOff>
      <xdr:row>25</xdr:row>
      <xdr:rowOff>217713</xdr:rowOff>
    </xdr:from>
    <xdr:to>
      <xdr:col>50</xdr:col>
      <xdr:colOff>149680</xdr:colOff>
      <xdr:row>42</xdr:row>
      <xdr:rowOff>217715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60C1506-3F1F-4363-B06E-68CCBB622F08}"/>
            </a:ext>
          </a:extLst>
        </xdr:cNvPr>
        <xdr:cNvSpPr/>
      </xdr:nvSpPr>
      <xdr:spPr>
        <a:xfrm>
          <a:off x="11470821" y="8055427"/>
          <a:ext cx="3646716" cy="5538109"/>
        </a:xfrm>
        <a:prstGeom prst="roundRect">
          <a:avLst>
            <a:gd name="adj" fmla="val 6632"/>
          </a:avLst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244929</xdr:colOff>
      <xdr:row>17</xdr:row>
      <xdr:rowOff>149678</xdr:rowOff>
    </xdr:from>
    <xdr:to>
      <xdr:col>32</xdr:col>
      <xdr:colOff>54428</xdr:colOff>
      <xdr:row>21</xdr:row>
      <xdr:rowOff>163285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618D37-8449-4701-8CC2-AF917E218578}"/>
            </a:ext>
          </a:extLst>
        </xdr:cNvPr>
        <xdr:cNvSpPr/>
      </xdr:nvSpPr>
      <xdr:spPr>
        <a:xfrm>
          <a:off x="12189279" y="2956378"/>
          <a:ext cx="7981949" cy="674007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セルの説明①</a:t>
          </a:r>
          <a:endParaRPr kumimoji="1" lang="en-US" altLang="ja-JP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黄色セル　⇒　プルダウン</a:t>
          </a:r>
          <a:endParaRPr kumimoji="1" lang="en-US" altLang="ja-JP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青色セル　⇒　手入力</a:t>
          </a:r>
          <a:endParaRPr kumimoji="1" lang="en-US" altLang="ja-JP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該当セル以外は入力不可設定</a:t>
          </a:r>
        </a:p>
      </xdr:txBody>
    </xdr:sp>
    <xdr:clientData/>
  </xdr:twoCellAnchor>
  <xdr:twoCellAnchor>
    <xdr:from>
      <xdr:col>19</xdr:col>
      <xdr:colOff>70758</xdr:colOff>
      <xdr:row>11</xdr:row>
      <xdr:rowOff>43543</xdr:rowOff>
    </xdr:from>
    <xdr:to>
      <xdr:col>35</xdr:col>
      <xdr:colOff>13607</xdr:colOff>
      <xdr:row>11</xdr:row>
      <xdr:rowOff>312964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4DA4A03-5645-4BBD-B859-2729516C39E8}"/>
            </a:ext>
          </a:extLst>
        </xdr:cNvPr>
        <xdr:cNvSpPr/>
      </xdr:nvSpPr>
      <xdr:spPr>
        <a:xfrm>
          <a:off x="12015108" y="1859643"/>
          <a:ext cx="10001249" cy="12337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62</xdr:col>
      <xdr:colOff>108857</xdr:colOff>
      <xdr:row>11</xdr:row>
      <xdr:rowOff>46265</xdr:rowOff>
    </xdr:from>
    <xdr:to>
      <xdr:col>64</xdr:col>
      <xdr:colOff>288471</xdr:colOff>
      <xdr:row>11</xdr:row>
      <xdr:rowOff>299357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B39E2E4-2DD3-41C7-805A-3AAA20FFE5AF}"/>
            </a:ext>
          </a:extLst>
        </xdr:cNvPr>
        <xdr:cNvSpPr/>
      </xdr:nvSpPr>
      <xdr:spPr>
        <a:xfrm>
          <a:off x="39085157" y="1862365"/>
          <a:ext cx="1436914" cy="11974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35</xdr:col>
      <xdr:colOff>136072</xdr:colOff>
      <xdr:row>11</xdr:row>
      <xdr:rowOff>272142</xdr:rowOff>
    </xdr:from>
    <xdr:to>
      <xdr:col>61</xdr:col>
      <xdr:colOff>176893</xdr:colOff>
      <xdr:row>11</xdr:row>
      <xdr:rowOff>272142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3241774-801C-4CF2-846C-95AA2184D11A}"/>
            </a:ext>
          </a:extLst>
        </xdr:cNvPr>
        <xdr:cNvCxnSpPr/>
      </xdr:nvCxnSpPr>
      <xdr:spPr>
        <a:xfrm>
          <a:off x="22138822" y="1980292"/>
          <a:ext cx="16385721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2721</xdr:colOff>
      <xdr:row>12</xdr:row>
      <xdr:rowOff>138793</xdr:rowOff>
    </xdr:from>
    <xdr:to>
      <xdr:col>57</xdr:col>
      <xdr:colOff>220434</xdr:colOff>
      <xdr:row>16</xdr:row>
      <xdr:rowOff>206829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B71FD6C-C97E-490F-BD35-254C02BCB3AE}"/>
            </a:ext>
          </a:extLst>
        </xdr:cNvPr>
        <xdr:cNvSpPr/>
      </xdr:nvSpPr>
      <xdr:spPr>
        <a:xfrm>
          <a:off x="28920621" y="2119993"/>
          <a:ext cx="7132863" cy="683986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利用区分により料金徴収対象を自動判定。一定以上の連泊の場合は自動的に上限金額を適用。</a:t>
          </a:r>
        </a:p>
      </xdr:txBody>
    </xdr:sp>
    <xdr:clientData/>
  </xdr:twoCellAnchor>
  <xdr:twoCellAnchor>
    <xdr:from>
      <xdr:col>2</xdr:col>
      <xdr:colOff>263981</xdr:colOff>
      <xdr:row>11</xdr:row>
      <xdr:rowOff>32658</xdr:rowOff>
    </xdr:from>
    <xdr:to>
      <xdr:col>17</xdr:col>
      <xdr:colOff>27216</xdr:colOff>
      <xdr:row>11</xdr:row>
      <xdr:rowOff>299358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C887256-8029-4C81-A3DC-A354C2BF448A}"/>
            </a:ext>
          </a:extLst>
        </xdr:cNvPr>
        <xdr:cNvSpPr/>
      </xdr:nvSpPr>
      <xdr:spPr>
        <a:xfrm>
          <a:off x="1521281" y="1848758"/>
          <a:ext cx="9192985" cy="1333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206830</xdr:colOff>
      <xdr:row>17</xdr:row>
      <xdr:rowOff>125186</xdr:rowOff>
    </xdr:from>
    <xdr:to>
      <xdr:col>15</xdr:col>
      <xdr:colOff>125185</xdr:colOff>
      <xdr:row>21</xdr:row>
      <xdr:rowOff>193222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A562A50-3D8B-442B-B978-86AC0A792C8F}"/>
            </a:ext>
          </a:extLst>
        </xdr:cNvPr>
        <xdr:cNvSpPr/>
      </xdr:nvSpPr>
      <xdr:spPr>
        <a:xfrm>
          <a:off x="2092780" y="2931886"/>
          <a:ext cx="7462155" cy="703036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組合せ及び人数により、単価を自動判定</a:t>
          </a:r>
        </a:p>
      </xdr:txBody>
    </xdr:sp>
    <xdr:clientData/>
  </xdr:twoCellAnchor>
  <xdr:twoCellAnchor>
    <xdr:from>
      <xdr:col>9</xdr:col>
      <xdr:colOff>166008</xdr:colOff>
      <xdr:row>11</xdr:row>
      <xdr:rowOff>299358</xdr:rowOff>
    </xdr:from>
    <xdr:to>
      <xdr:col>9</xdr:col>
      <xdr:colOff>295277</xdr:colOff>
      <xdr:row>17</xdr:row>
      <xdr:rowOff>125186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F1FF84D-AC9B-4B7F-B1CF-E6BC8712F6FC}"/>
            </a:ext>
          </a:extLst>
        </xdr:cNvPr>
        <xdr:cNvCxnSpPr>
          <a:stCxn id="7" idx="2"/>
          <a:endCxn id="8" idx="0"/>
        </xdr:cNvCxnSpPr>
      </xdr:nvCxnSpPr>
      <xdr:spPr>
        <a:xfrm flipH="1">
          <a:off x="5823858" y="1982108"/>
          <a:ext cx="129269" cy="94977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149678</xdr:colOff>
      <xdr:row>12</xdr:row>
      <xdr:rowOff>13607</xdr:rowOff>
    </xdr:from>
    <xdr:to>
      <xdr:col>46</xdr:col>
      <xdr:colOff>2721</xdr:colOff>
      <xdr:row>14</xdr:row>
      <xdr:rowOff>172811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4B37CD5-887F-4FB9-B8E5-37B66948EE2A}"/>
            </a:ext>
          </a:extLst>
        </xdr:cNvPr>
        <xdr:cNvCxnSpPr>
          <a:endCxn id="6" idx="1"/>
        </xdr:cNvCxnSpPr>
      </xdr:nvCxnSpPr>
      <xdr:spPr>
        <a:xfrm>
          <a:off x="20895128" y="1994807"/>
          <a:ext cx="8025493" cy="48305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19051</xdr:colOff>
      <xdr:row>8</xdr:row>
      <xdr:rowOff>68035</xdr:rowOff>
    </xdr:from>
    <xdr:to>
      <xdr:col>59</xdr:col>
      <xdr:colOff>13608</xdr:colOff>
      <xdr:row>9</xdr:row>
      <xdr:rowOff>312964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EBE0FDD-2239-4767-9B68-0F64651D23F3}"/>
            </a:ext>
          </a:extLst>
        </xdr:cNvPr>
        <xdr:cNvSpPr/>
      </xdr:nvSpPr>
      <xdr:spPr>
        <a:xfrm>
          <a:off x="11963401" y="1388835"/>
          <a:ext cx="25140557" cy="26397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60</xdr:col>
      <xdr:colOff>84366</xdr:colOff>
      <xdr:row>6</xdr:row>
      <xdr:rowOff>138793</xdr:rowOff>
    </xdr:from>
    <xdr:to>
      <xdr:col>69</xdr:col>
      <xdr:colOff>244930</xdr:colOff>
      <xdr:row>8</xdr:row>
      <xdr:rowOff>204107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EE7A13A-2036-448B-BC53-7FD713EF3061}"/>
            </a:ext>
          </a:extLst>
        </xdr:cNvPr>
        <xdr:cNvSpPr/>
      </xdr:nvSpPr>
      <xdr:spPr>
        <a:xfrm>
          <a:off x="37803366" y="1129393"/>
          <a:ext cx="5818414" cy="35741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入力した日付で自動更新</a:t>
          </a:r>
        </a:p>
      </xdr:txBody>
    </xdr:sp>
    <xdr:clientData/>
  </xdr:twoCellAnchor>
  <xdr:twoCellAnchor>
    <xdr:from>
      <xdr:col>59</xdr:col>
      <xdr:colOff>13608</xdr:colOff>
      <xdr:row>7</xdr:row>
      <xdr:rowOff>171450</xdr:rowOff>
    </xdr:from>
    <xdr:to>
      <xdr:col>60</xdr:col>
      <xdr:colOff>84366</xdr:colOff>
      <xdr:row>9</xdr:row>
      <xdr:rowOff>20411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55BB9441-E610-40FF-AF60-59E778696AFD}"/>
            </a:ext>
          </a:extLst>
        </xdr:cNvPr>
        <xdr:cNvCxnSpPr>
          <a:stCxn id="11" idx="3"/>
          <a:endCxn id="12" idx="1"/>
        </xdr:cNvCxnSpPr>
      </xdr:nvCxnSpPr>
      <xdr:spPr>
        <a:xfrm flipV="1">
          <a:off x="37103958" y="1320800"/>
          <a:ext cx="699408" cy="18551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19052</xdr:colOff>
      <xdr:row>12</xdr:row>
      <xdr:rowOff>19051</xdr:rowOff>
    </xdr:from>
    <xdr:to>
      <xdr:col>69</xdr:col>
      <xdr:colOff>285751</xdr:colOff>
      <xdr:row>13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5D9E3DD5-1845-4E6A-8E5D-D4D016D14C96}"/>
            </a:ext>
          </a:extLst>
        </xdr:cNvPr>
        <xdr:cNvSpPr/>
      </xdr:nvSpPr>
      <xdr:spPr>
        <a:xfrm>
          <a:off x="42767252" y="2000251"/>
          <a:ext cx="895349" cy="14604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55</xdr:col>
      <xdr:colOff>272143</xdr:colOff>
      <xdr:row>17</xdr:row>
      <xdr:rowOff>127908</xdr:rowOff>
    </xdr:from>
    <xdr:to>
      <xdr:col>69</xdr:col>
      <xdr:colOff>127906</xdr:colOff>
      <xdr:row>21</xdr:row>
      <xdr:rowOff>195944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EDC7D60E-696C-4ABB-BDEE-071E2B80A5C3}"/>
            </a:ext>
          </a:extLst>
        </xdr:cNvPr>
        <xdr:cNvSpPr/>
      </xdr:nvSpPr>
      <xdr:spPr>
        <a:xfrm>
          <a:off x="34847893" y="2934608"/>
          <a:ext cx="8656863" cy="696686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区分により減免申請の有無を判断</a:t>
          </a:r>
          <a:endParaRPr kumimoji="1" lang="en-US" altLang="ja-JP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要</a:t>
          </a:r>
          <a:r>
            <a:rPr kumimoji="1" lang="en-US" altLang="ja-JP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の場合は、減免申請書が必要</a:t>
          </a:r>
        </a:p>
      </xdr:txBody>
    </xdr:sp>
    <xdr:clientData/>
  </xdr:twoCellAnchor>
  <xdr:twoCellAnchor>
    <xdr:from>
      <xdr:col>68</xdr:col>
      <xdr:colOff>95250</xdr:colOff>
      <xdr:row>13</xdr:row>
      <xdr:rowOff>0</xdr:rowOff>
    </xdr:from>
    <xdr:to>
      <xdr:col>69</xdr:col>
      <xdr:colOff>2723</xdr:colOff>
      <xdr:row>17</xdr:row>
      <xdr:rowOff>122464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25432CC5-2014-4B63-AED4-433768D76CAC}"/>
            </a:ext>
          </a:extLst>
        </xdr:cNvPr>
        <xdr:cNvCxnSpPr>
          <a:endCxn id="14" idx="2"/>
        </xdr:cNvCxnSpPr>
      </xdr:nvCxnSpPr>
      <xdr:spPr>
        <a:xfrm flipV="1">
          <a:off x="42843450" y="2146300"/>
          <a:ext cx="536123" cy="78286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280310</xdr:colOff>
      <xdr:row>47</xdr:row>
      <xdr:rowOff>26307</xdr:rowOff>
    </xdr:from>
    <xdr:to>
      <xdr:col>60</xdr:col>
      <xdr:colOff>27214</xdr:colOff>
      <xdr:row>48</xdr:row>
      <xdr:rowOff>272143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799BEE6F-BB07-4510-865E-F7ABF6F02E72}"/>
            </a:ext>
          </a:extLst>
        </xdr:cNvPr>
        <xdr:cNvSpPr/>
      </xdr:nvSpPr>
      <xdr:spPr>
        <a:xfrm>
          <a:off x="14341024" y="15220950"/>
          <a:ext cx="2559047" cy="55426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65</xdr:col>
      <xdr:colOff>231322</xdr:colOff>
      <xdr:row>43</xdr:row>
      <xdr:rowOff>308427</xdr:rowOff>
    </xdr:from>
    <xdr:to>
      <xdr:col>74</xdr:col>
      <xdr:colOff>272142</xdr:colOff>
      <xdr:row>44</xdr:row>
      <xdr:rowOff>288468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B934675-5A53-4265-88F0-24D45CF1A2AB}"/>
            </a:ext>
          </a:extLst>
        </xdr:cNvPr>
        <xdr:cNvSpPr/>
      </xdr:nvSpPr>
      <xdr:spPr>
        <a:xfrm>
          <a:off x="18510251" y="14269356"/>
          <a:ext cx="2571748" cy="28846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60</xdr:col>
      <xdr:colOff>27214</xdr:colOff>
      <xdr:row>44</xdr:row>
      <xdr:rowOff>144234</xdr:rowOff>
    </xdr:from>
    <xdr:to>
      <xdr:col>65</xdr:col>
      <xdr:colOff>231322</xdr:colOff>
      <xdr:row>47</xdr:row>
      <xdr:rowOff>303439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8D2C5813-B334-41A9-89A7-F8CD27D26C44}"/>
            </a:ext>
          </a:extLst>
        </xdr:cNvPr>
        <xdr:cNvCxnSpPr>
          <a:stCxn id="17" idx="3"/>
          <a:endCxn id="18" idx="1"/>
        </xdr:cNvCxnSpPr>
      </xdr:nvCxnSpPr>
      <xdr:spPr>
        <a:xfrm flipV="1">
          <a:off x="16900071" y="14413591"/>
          <a:ext cx="1610180" cy="108449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235857</xdr:colOff>
      <xdr:row>12</xdr:row>
      <xdr:rowOff>0</xdr:rowOff>
    </xdr:from>
    <xdr:to>
      <xdr:col>31</xdr:col>
      <xdr:colOff>154211</xdr:colOff>
      <xdr:row>16</xdr:row>
      <xdr:rowOff>294821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45294296-40E6-4545-AB65-B3369710180B}"/>
            </a:ext>
          </a:extLst>
        </xdr:cNvPr>
        <xdr:cNvSpPr/>
      </xdr:nvSpPr>
      <xdr:spPr>
        <a:xfrm>
          <a:off x="5578928" y="3483429"/>
          <a:ext cx="3292926" cy="1709963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「該当無」で赤く表示された場合は、減免制度がない料金区分のため、減免を選択できません。「減免」の選択を消去してください。</a:t>
          </a:r>
        </a:p>
      </xdr:txBody>
    </xdr:sp>
    <xdr:clientData/>
  </xdr:twoCellAnchor>
  <xdr:twoCellAnchor>
    <xdr:from>
      <xdr:col>13</xdr:col>
      <xdr:colOff>272144</xdr:colOff>
      <xdr:row>15</xdr:row>
      <xdr:rowOff>347434</xdr:rowOff>
    </xdr:from>
    <xdr:to>
      <xdr:col>17</xdr:col>
      <xdr:colOff>18145</xdr:colOff>
      <xdr:row>17</xdr:row>
      <xdr:rowOff>18142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08352FF-5EA7-4952-8E39-637A7D3AC256}"/>
            </a:ext>
          </a:extLst>
        </xdr:cNvPr>
        <xdr:cNvSpPr/>
      </xdr:nvSpPr>
      <xdr:spPr>
        <a:xfrm>
          <a:off x="3927930" y="4892220"/>
          <a:ext cx="870858" cy="37827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17</xdr:col>
      <xdr:colOff>9072</xdr:colOff>
      <xdr:row>14</xdr:row>
      <xdr:rowOff>147411</xdr:rowOff>
    </xdr:from>
    <xdr:to>
      <xdr:col>19</xdr:col>
      <xdr:colOff>235857</xdr:colOff>
      <xdr:row>16</xdr:row>
      <xdr:rowOff>243114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8CBD21A-0168-4D00-8F10-F6D5145874A2}"/>
            </a:ext>
          </a:extLst>
        </xdr:cNvPr>
        <xdr:cNvCxnSpPr>
          <a:stCxn id="21" idx="1"/>
        </xdr:cNvCxnSpPr>
      </xdr:nvCxnSpPr>
      <xdr:spPr>
        <a:xfrm flipH="1">
          <a:off x="4789715" y="4338411"/>
          <a:ext cx="789213" cy="80327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136072</xdr:colOff>
      <xdr:row>39</xdr:row>
      <xdr:rowOff>38950</xdr:rowOff>
    </xdr:from>
    <xdr:to>
      <xdr:col>49</xdr:col>
      <xdr:colOff>217715</xdr:colOff>
      <xdr:row>48</xdr:row>
      <xdr:rowOff>144898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F62AEB48-709E-4B11-BCFE-D61F14362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23272" y="12935800"/>
          <a:ext cx="3129643" cy="2934873"/>
        </a:xfrm>
        <a:prstGeom prst="rect">
          <a:avLst/>
        </a:prstGeom>
      </xdr:spPr>
    </xdr:pic>
    <xdr:clientData/>
  </xdr:twoCellAnchor>
  <xdr:twoCellAnchor>
    <xdr:from>
      <xdr:col>38</xdr:col>
      <xdr:colOff>95250</xdr:colOff>
      <xdr:row>29</xdr:row>
      <xdr:rowOff>217713</xdr:rowOff>
    </xdr:from>
    <xdr:to>
      <xdr:col>50</xdr:col>
      <xdr:colOff>149680</xdr:colOff>
      <xdr:row>48</xdr:row>
      <xdr:rowOff>231320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AAD6401A-E4BF-49E9-B91E-58FF461A1625}"/>
            </a:ext>
          </a:extLst>
        </xdr:cNvPr>
        <xdr:cNvSpPr/>
      </xdr:nvSpPr>
      <xdr:spPr>
        <a:xfrm>
          <a:off x="11677650" y="9828438"/>
          <a:ext cx="3712030" cy="6128657"/>
        </a:xfrm>
        <a:prstGeom prst="roundRect">
          <a:avLst>
            <a:gd name="adj" fmla="val 6632"/>
          </a:avLst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2722</xdr:colOff>
      <xdr:row>46</xdr:row>
      <xdr:rowOff>231322</xdr:rowOff>
    </xdr:from>
    <xdr:to>
      <xdr:col>50</xdr:col>
      <xdr:colOff>220435</xdr:colOff>
      <xdr:row>48</xdr:row>
      <xdr:rowOff>244929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C6E313BE-88C1-42F8-9EE5-F336C0CA26C5}"/>
            </a:ext>
          </a:extLst>
        </xdr:cNvPr>
        <xdr:cNvSpPr/>
      </xdr:nvSpPr>
      <xdr:spPr>
        <a:xfrm>
          <a:off x="10970079" y="15117536"/>
          <a:ext cx="3311070" cy="63046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料金と請求合計の一致を判断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B2E5-D42C-4204-8863-51184F91AE70}">
  <sheetPr>
    <tabColor rgb="FFFFCCCC"/>
    <pageSetUpPr fitToPage="1"/>
  </sheetPr>
  <dimension ref="B1:FZ82"/>
  <sheetViews>
    <sheetView tabSelected="1" view="pageBreakPreview" zoomScale="70" zoomScaleNormal="70" zoomScaleSheetLayoutView="70" workbookViewId="0">
      <selection activeCell="V30" sqref="V30"/>
    </sheetView>
  </sheetViews>
  <sheetFormatPr defaultColWidth="9" defaultRowHeight="24.75" customHeight="1" x14ac:dyDescent="0.15"/>
  <cols>
    <col min="1" max="75" width="4" style="34" customWidth="1"/>
    <col min="76" max="76" width="3.375" style="34" customWidth="1"/>
    <col min="77" max="148" width="3.5" style="34" customWidth="1"/>
    <col min="149" max="170" width="3.625" style="34" customWidth="1"/>
    <col min="171" max="171" width="3.875" style="34" customWidth="1"/>
    <col min="172" max="182" width="3.625" style="34" customWidth="1"/>
    <col min="183" max="16384" width="9" style="34"/>
  </cols>
  <sheetData>
    <row r="1" spans="2:182" ht="24.75" customHeight="1" thickBot="1" x14ac:dyDescent="0.2"/>
    <row r="2" spans="2:182" ht="24.75" customHeight="1" x14ac:dyDescent="0.15">
      <c r="B2" s="121" t="s">
        <v>282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3"/>
      <c r="AU2" s="121" t="s">
        <v>7</v>
      </c>
      <c r="AV2" s="122"/>
      <c r="AW2" s="122"/>
      <c r="AX2" s="123"/>
      <c r="AY2" s="127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28"/>
    </row>
    <row r="3" spans="2:182" ht="24.75" customHeight="1" thickBot="1" x14ac:dyDescent="0.2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6"/>
      <c r="AU3" s="124"/>
      <c r="AV3" s="125"/>
      <c r="AW3" s="125"/>
      <c r="AX3" s="126"/>
      <c r="AY3" s="129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30"/>
    </row>
    <row r="4" spans="2:182" ht="19.5" customHeight="1" x14ac:dyDescent="0.15">
      <c r="B4" s="121" t="s">
        <v>99</v>
      </c>
      <c r="C4" s="122"/>
      <c r="D4" s="122"/>
      <c r="E4" s="122"/>
      <c r="F4" s="122"/>
      <c r="G4" s="123"/>
      <c r="H4" s="325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7"/>
      <c r="U4" s="131" t="s">
        <v>102</v>
      </c>
      <c r="V4" s="132"/>
      <c r="W4" s="132"/>
      <c r="X4" s="132"/>
      <c r="Y4" s="132"/>
      <c r="Z4" s="132"/>
      <c r="AA4" s="127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28"/>
      <c r="AM4" s="139" t="s">
        <v>101</v>
      </c>
      <c r="AN4" s="140"/>
      <c r="AO4" s="140"/>
      <c r="AP4" s="140"/>
      <c r="AQ4" s="141"/>
      <c r="AR4" s="127"/>
      <c r="AS4" s="101"/>
      <c r="AT4" s="101"/>
      <c r="AU4" s="101"/>
      <c r="AV4" s="101"/>
      <c r="AW4" s="98" t="s">
        <v>1</v>
      </c>
      <c r="AX4" s="98"/>
      <c r="AY4" s="101"/>
      <c r="AZ4" s="101"/>
      <c r="BA4" s="98" t="s">
        <v>25</v>
      </c>
      <c r="BB4" s="98"/>
      <c r="BC4" s="101"/>
      <c r="BD4" s="101"/>
      <c r="BE4" s="98" t="s">
        <v>24</v>
      </c>
      <c r="BF4" s="98"/>
      <c r="BG4" s="98" t="s">
        <v>26</v>
      </c>
      <c r="BH4" s="98" t="e">
        <f>TEXT(BY5,"aaa")</f>
        <v>#NUM!</v>
      </c>
      <c r="BI4" s="98"/>
      <c r="BJ4" s="98" t="s">
        <v>27</v>
      </c>
      <c r="BK4" s="98" t="s">
        <v>100</v>
      </c>
      <c r="BL4" s="101"/>
      <c r="BM4" s="101"/>
      <c r="BN4" s="98" t="s">
        <v>25</v>
      </c>
      <c r="BO4" s="98"/>
      <c r="BP4" s="101"/>
      <c r="BQ4" s="101"/>
      <c r="BR4" s="104" t="s">
        <v>24</v>
      </c>
      <c r="BS4" s="104"/>
      <c r="BT4" s="104" t="s">
        <v>26</v>
      </c>
      <c r="BU4" s="104" t="e">
        <f>TEXT(CC5,"aaa")</f>
        <v>#NUM!</v>
      </c>
      <c r="BV4" s="104"/>
      <c r="BW4" s="107" t="s">
        <v>27</v>
      </c>
      <c r="BY4" s="110" t="s">
        <v>34</v>
      </c>
      <c r="BZ4" s="111"/>
      <c r="CA4" s="111"/>
      <c r="CB4" s="112"/>
      <c r="CC4" s="110" t="s">
        <v>34</v>
      </c>
      <c r="CD4" s="111"/>
      <c r="CE4" s="111"/>
      <c r="CF4" s="112"/>
    </row>
    <row r="5" spans="2:182" ht="19.5" customHeight="1" x14ac:dyDescent="0.15">
      <c r="B5" s="322"/>
      <c r="C5" s="323"/>
      <c r="D5" s="323"/>
      <c r="E5" s="323"/>
      <c r="F5" s="323"/>
      <c r="G5" s="324"/>
      <c r="H5" s="328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30"/>
      <c r="U5" s="133"/>
      <c r="V5" s="134"/>
      <c r="W5" s="134"/>
      <c r="X5" s="134"/>
      <c r="Y5" s="134"/>
      <c r="Z5" s="134"/>
      <c r="AA5" s="137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38"/>
      <c r="AM5" s="142"/>
      <c r="AN5" s="143"/>
      <c r="AO5" s="143"/>
      <c r="AP5" s="143"/>
      <c r="AQ5" s="144"/>
      <c r="AR5" s="137"/>
      <c r="AS5" s="102"/>
      <c r="AT5" s="102"/>
      <c r="AU5" s="102"/>
      <c r="AV5" s="102"/>
      <c r="AW5" s="99"/>
      <c r="AX5" s="99"/>
      <c r="AY5" s="102"/>
      <c r="AZ5" s="102"/>
      <c r="BA5" s="99"/>
      <c r="BB5" s="99"/>
      <c r="BC5" s="102"/>
      <c r="BD5" s="102"/>
      <c r="BE5" s="99"/>
      <c r="BF5" s="99"/>
      <c r="BG5" s="99"/>
      <c r="BH5" s="99"/>
      <c r="BI5" s="99"/>
      <c r="BJ5" s="99"/>
      <c r="BK5" s="99"/>
      <c r="BL5" s="102"/>
      <c r="BM5" s="102"/>
      <c r="BN5" s="99"/>
      <c r="BO5" s="99"/>
      <c r="BP5" s="102"/>
      <c r="BQ5" s="102"/>
      <c r="BR5" s="105"/>
      <c r="BS5" s="105"/>
      <c r="BT5" s="105"/>
      <c r="BU5" s="105"/>
      <c r="BV5" s="105"/>
      <c r="BW5" s="108"/>
      <c r="BY5" s="92" t="e">
        <f>DATE(AR4,AY4,BC4)</f>
        <v>#NUM!</v>
      </c>
      <c r="BZ5" s="93"/>
      <c r="CA5" s="93"/>
      <c r="CB5" s="94"/>
      <c r="CC5" s="92" t="e">
        <f>DATE(AR4,BL4,BP4)</f>
        <v>#NUM!</v>
      </c>
      <c r="CD5" s="93"/>
      <c r="CE5" s="93"/>
      <c r="CF5" s="94"/>
    </row>
    <row r="6" spans="2:182" ht="19.5" customHeight="1" thickBot="1" x14ac:dyDescent="0.2">
      <c r="B6" s="124"/>
      <c r="C6" s="125"/>
      <c r="D6" s="125"/>
      <c r="E6" s="125"/>
      <c r="F6" s="125"/>
      <c r="G6" s="126"/>
      <c r="H6" s="331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3"/>
      <c r="U6" s="135"/>
      <c r="V6" s="136"/>
      <c r="W6" s="136"/>
      <c r="X6" s="136"/>
      <c r="Y6" s="136"/>
      <c r="Z6" s="136"/>
      <c r="AA6" s="129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30"/>
      <c r="AM6" s="145"/>
      <c r="AN6" s="146"/>
      <c r="AO6" s="146"/>
      <c r="AP6" s="146"/>
      <c r="AQ6" s="147"/>
      <c r="AR6" s="129"/>
      <c r="AS6" s="103"/>
      <c r="AT6" s="103"/>
      <c r="AU6" s="103"/>
      <c r="AV6" s="103"/>
      <c r="AW6" s="100"/>
      <c r="AX6" s="100"/>
      <c r="AY6" s="103"/>
      <c r="AZ6" s="103"/>
      <c r="BA6" s="100"/>
      <c r="BB6" s="100"/>
      <c r="BC6" s="103"/>
      <c r="BD6" s="103"/>
      <c r="BE6" s="100"/>
      <c r="BF6" s="100"/>
      <c r="BG6" s="100"/>
      <c r="BH6" s="100"/>
      <c r="BI6" s="100"/>
      <c r="BJ6" s="100"/>
      <c r="BK6" s="100"/>
      <c r="BL6" s="103"/>
      <c r="BM6" s="103"/>
      <c r="BN6" s="100"/>
      <c r="BO6" s="100"/>
      <c r="BP6" s="103"/>
      <c r="BQ6" s="103"/>
      <c r="BR6" s="106"/>
      <c r="BS6" s="106"/>
      <c r="BT6" s="106"/>
      <c r="BU6" s="106"/>
      <c r="BV6" s="106"/>
      <c r="BW6" s="109"/>
      <c r="BY6" s="95"/>
      <c r="BZ6" s="96"/>
      <c r="CA6" s="96"/>
      <c r="CB6" s="97"/>
      <c r="CC6" s="95"/>
      <c r="CD6" s="96"/>
      <c r="CE6" s="96"/>
      <c r="CF6" s="97"/>
    </row>
    <row r="7" spans="2:182" ht="7.5" customHeight="1" thickBot="1" x14ac:dyDescent="0.2"/>
    <row r="8" spans="2:182" ht="24.75" customHeight="1" x14ac:dyDescent="0.15">
      <c r="B8" s="150" t="s">
        <v>98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2"/>
    </row>
    <row r="9" spans="2:182" ht="24.75" customHeight="1" x14ac:dyDescent="0.15">
      <c r="B9" s="15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5"/>
    </row>
    <row r="10" spans="2:182" ht="27.6" customHeight="1" x14ac:dyDescent="0.15">
      <c r="B10" s="46"/>
      <c r="C10" s="156" t="s">
        <v>4</v>
      </c>
      <c r="D10" s="156" t="s">
        <v>97</v>
      </c>
      <c r="E10" s="156"/>
      <c r="F10" s="156"/>
      <c r="G10" s="156" t="s">
        <v>5</v>
      </c>
      <c r="H10" s="156"/>
      <c r="I10" s="156"/>
      <c r="J10" s="156"/>
      <c r="K10" s="156"/>
      <c r="L10" s="156" t="s">
        <v>96</v>
      </c>
      <c r="M10" s="156"/>
      <c r="N10" s="156"/>
      <c r="O10" s="156" t="s">
        <v>95</v>
      </c>
      <c r="P10" s="156"/>
      <c r="Q10" s="156"/>
      <c r="R10" s="157" t="s">
        <v>94</v>
      </c>
      <c r="S10" s="158"/>
      <c r="T10" s="148" t="e">
        <f>BY5</f>
        <v>#NUM!</v>
      </c>
      <c r="U10" s="148"/>
      <c r="V10" s="148"/>
      <c r="W10" s="148"/>
      <c r="X10" s="148" t="e">
        <f>T10+1</f>
        <v>#NUM!</v>
      </c>
      <c r="Y10" s="148"/>
      <c r="Z10" s="148"/>
      <c r="AA10" s="148"/>
      <c r="AB10" s="148" t="e">
        <f>IF(X10="","",IF(X10+1&gt;$CC$5,"",$T$10+X11))</f>
        <v>#NUM!</v>
      </c>
      <c r="AC10" s="148"/>
      <c r="AD10" s="148"/>
      <c r="AE10" s="148"/>
      <c r="AF10" s="148" t="e">
        <f t="shared" ref="AF10" si="0">IF(AB10="","",IF(AB10+1&gt;$CC$5,"",$T$10+AB11))</f>
        <v>#NUM!</v>
      </c>
      <c r="AG10" s="148"/>
      <c r="AH10" s="148"/>
      <c r="AI10" s="148"/>
      <c r="AJ10" s="148" t="e">
        <f t="shared" ref="AJ10" si="1">IF(AF10="","",IF(AF10+1&gt;$CC$5,"",$T$10+AF11))</f>
        <v>#NUM!</v>
      </c>
      <c r="AK10" s="148"/>
      <c r="AL10" s="148"/>
      <c r="AM10" s="148"/>
      <c r="AN10" s="148" t="e">
        <f t="shared" ref="AN10" si="2">IF(AJ10="","",IF(AJ10+1&gt;$CC$5,"",$T$10+AJ11))</f>
        <v>#NUM!</v>
      </c>
      <c r="AO10" s="148"/>
      <c r="AP10" s="148"/>
      <c r="AQ10" s="148"/>
      <c r="AR10" s="148" t="e">
        <f t="shared" ref="AR10" si="3">IF(AN10="","",IF(AN10+1&gt;$CC$5,"",$T$10+AN11))</f>
        <v>#NUM!</v>
      </c>
      <c r="AS10" s="148"/>
      <c r="AT10" s="148"/>
      <c r="AU10" s="148"/>
      <c r="AV10" s="148" t="e">
        <f t="shared" ref="AV10" si="4">IF(AR10="","",IF(AR10+1&gt;$CC$5,"",$T$10+AR11))</f>
        <v>#NUM!</v>
      </c>
      <c r="AW10" s="148"/>
      <c r="AX10" s="148"/>
      <c r="AY10" s="148"/>
      <c r="AZ10" s="148" t="e">
        <f t="shared" ref="AZ10" si="5">IF(AV10="","",IF(AV10+1&gt;$CC$5,"",$T$10+AV11))</f>
        <v>#NUM!</v>
      </c>
      <c r="BA10" s="148"/>
      <c r="BB10" s="148"/>
      <c r="BC10" s="148"/>
      <c r="BD10" s="148" t="e">
        <f t="shared" ref="BD10" si="6">IF(AZ10="","",IF(AZ10+1&gt;$CC$5,"",$T$10+AZ11))</f>
        <v>#NUM!</v>
      </c>
      <c r="BE10" s="148"/>
      <c r="BF10" s="148"/>
      <c r="BG10" s="148"/>
      <c r="BH10" s="113" t="s">
        <v>0</v>
      </c>
      <c r="BI10" s="113"/>
      <c r="BJ10" s="113"/>
      <c r="BK10" s="113"/>
      <c r="BL10" s="113"/>
      <c r="BM10" s="113"/>
      <c r="BN10" s="113"/>
      <c r="BO10" s="113"/>
      <c r="BP10" s="113"/>
      <c r="BQ10" s="115" t="s">
        <v>93</v>
      </c>
      <c r="BR10" s="115"/>
      <c r="BS10" s="115" t="s">
        <v>92</v>
      </c>
      <c r="BT10" s="115"/>
      <c r="BU10" s="115"/>
      <c r="BV10" s="115"/>
      <c r="BW10" s="118"/>
      <c r="BY10" s="41"/>
      <c r="BZ10" s="40"/>
    </row>
    <row r="11" spans="2:182" ht="27.6" customHeight="1" x14ac:dyDescent="0.15">
      <c r="B11" s="4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9"/>
      <c r="S11" s="160"/>
      <c r="T11" s="120">
        <v>1</v>
      </c>
      <c r="U11" s="120"/>
      <c r="V11" s="120"/>
      <c r="W11" s="120"/>
      <c r="X11" s="120">
        <v>2</v>
      </c>
      <c r="Y11" s="120"/>
      <c r="Z11" s="120"/>
      <c r="AA11" s="120"/>
      <c r="AB11" s="120">
        <v>3</v>
      </c>
      <c r="AC11" s="120"/>
      <c r="AD11" s="120"/>
      <c r="AE11" s="120"/>
      <c r="AF11" s="120">
        <v>4</v>
      </c>
      <c r="AG11" s="120"/>
      <c r="AH11" s="120"/>
      <c r="AI11" s="120"/>
      <c r="AJ11" s="120">
        <v>5</v>
      </c>
      <c r="AK11" s="120"/>
      <c r="AL11" s="120"/>
      <c r="AM11" s="120"/>
      <c r="AN11" s="120">
        <v>6</v>
      </c>
      <c r="AO11" s="120"/>
      <c r="AP11" s="120"/>
      <c r="AQ11" s="120"/>
      <c r="AR11" s="120">
        <v>7</v>
      </c>
      <c r="AS11" s="120"/>
      <c r="AT11" s="120"/>
      <c r="AU11" s="120"/>
      <c r="AV11" s="120">
        <v>8</v>
      </c>
      <c r="AW11" s="120"/>
      <c r="AX11" s="120"/>
      <c r="AY11" s="120"/>
      <c r="AZ11" s="120">
        <v>9</v>
      </c>
      <c r="BA11" s="120"/>
      <c r="BB11" s="120"/>
      <c r="BC11" s="120"/>
      <c r="BD11" s="120">
        <v>10</v>
      </c>
      <c r="BE11" s="120"/>
      <c r="BF11" s="120"/>
      <c r="BG11" s="120"/>
      <c r="BH11" s="114"/>
      <c r="BI11" s="114"/>
      <c r="BJ11" s="114"/>
      <c r="BK11" s="114"/>
      <c r="BL11" s="114"/>
      <c r="BM11" s="114"/>
      <c r="BN11" s="114"/>
      <c r="BO11" s="114"/>
      <c r="BP11" s="114"/>
      <c r="BQ11" s="116"/>
      <c r="BR11" s="116"/>
      <c r="BS11" s="116"/>
      <c r="BT11" s="116"/>
      <c r="BU11" s="116"/>
      <c r="BV11" s="116"/>
      <c r="BW11" s="119"/>
    </row>
    <row r="12" spans="2:182" ht="27.6" customHeight="1" thickBot="1" x14ac:dyDescent="0.2">
      <c r="B12" s="45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9"/>
      <c r="S12" s="160"/>
      <c r="T12" s="149" t="s">
        <v>81</v>
      </c>
      <c r="U12" s="149"/>
      <c r="V12" s="149" t="s">
        <v>80</v>
      </c>
      <c r="W12" s="149"/>
      <c r="X12" s="149" t="s">
        <v>81</v>
      </c>
      <c r="Y12" s="149"/>
      <c r="Z12" s="149" t="s">
        <v>80</v>
      </c>
      <c r="AA12" s="149"/>
      <c r="AB12" s="149" t="s">
        <v>81</v>
      </c>
      <c r="AC12" s="149"/>
      <c r="AD12" s="149" t="s">
        <v>80</v>
      </c>
      <c r="AE12" s="149"/>
      <c r="AF12" s="149" t="s">
        <v>81</v>
      </c>
      <c r="AG12" s="149"/>
      <c r="AH12" s="149" t="s">
        <v>80</v>
      </c>
      <c r="AI12" s="149"/>
      <c r="AJ12" s="149" t="s">
        <v>81</v>
      </c>
      <c r="AK12" s="149"/>
      <c r="AL12" s="149" t="s">
        <v>80</v>
      </c>
      <c r="AM12" s="149"/>
      <c r="AN12" s="149" t="s">
        <v>81</v>
      </c>
      <c r="AO12" s="149"/>
      <c r="AP12" s="149" t="s">
        <v>80</v>
      </c>
      <c r="AQ12" s="149"/>
      <c r="AR12" s="149" t="s">
        <v>81</v>
      </c>
      <c r="AS12" s="149"/>
      <c r="AT12" s="149" t="s">
        <v>80</v>
      </c>
      <c r="AU12" s="149"/>
      <c r="AV12" s="149" t="s">
        <v>81</v>
      </c>
      <c r="AW12" s="149"/>
      <c r="AX12" s="149" t="s">
        <v>80</v>
      </c>
      <c r="AY12" s="149"/>
      <c r="AZ12" s="149" t="s">
        <v>81</v>
      </c>
      <c r="BA12" s="149"/>
      <c r="BB12" s="149" t="s">
        <v>80</v>
      </c>
      <c r="BC12" s="149"/>
      <c r="BD12" s="149" t="s">
        <v>81</v>
      </c>
      <c r="BE12" s="149"/>
      <c r="BF12" s="149" t="s">
        <v>80</v>
      </c>
      <c r="BG12" s="149"/>
      <c r="BH12" s="161" t="s">
        <v>73</v>
      </c>
      <c r="BI12" s="161"/>
      <c r="BJ12" s="161"/>
      <c r="BK12" s="162" t="s">
        <v>79</v>
      </c>
      <c r="BL12" s="163"/>
      <c r="BM12" s="164"/>
      <c r="BN12" s="161" t="s">
        <v>78</v>
      </c>
      <c r="BO12" s="161"/>
      <c r="BP12" s="161"/>
      <c r="BQ12" s="117"/>
      <c r="BR12" s="117"/>
      <c r="BS12" s="116"/>
      <c r="BT12" s="116"/>
      <c r="BU12" s="116"/>
      <c r="BV12" s="116"/>
      <c r="BW12" s="119"/>
      <c r="BZ12" s="165" t="s">
        <v>77</v>
      </c>
      <c r="CA12" s="165"/>
      <c r="CC12" s="165" t="s">
        <v>77</v>
      </c>
      <c r="CD12" s="165"/>
      <c r="CE12" s="42"/>
      <c r="CF12" s="166" t="s">
        <v>76</v>
      </c>
      <c r="CG12" s="165"/>
      <c r="CH12" s="166" t="s">
        <v>75</v>
      </c>
      <c r="CI12" s="165"/>
      <c r="CK12" s="165">
        <v>1</v>
      </c>
      <c r="CL12" s="165"/>
      <c r="CM12" s="165">
        <v>2</v>
      </c>
      <c r="CN12" s="165"/>
      <c r="CO12" s="165">
        <v>3</v>
      </c>
      <c r="CP12" s="165"/>
      <c r="CQ12" s="165">
        <v>4</v>
      </c>
      <c r="CR12" s="165"/>
      <c r="CS12" s="165">
        <v>5</v>
      </c>
      <c r="CT12" s="165"/>
      <c r="CU12" s="165">
        <v>6</v>
      </c>
      <c r="CV12" s="165"/>
      <c r="CW12" s="165">
        <v>7</v>
      </c>
      <c r="CX12" s="165"/>
      <c r="CY12" s="165">
        <v>8</v>
      </c>
      <c r="CZ12" s="165"/>
      <c r="DA12" s="165">
        <v>9</v>
      </c>
      <c r="DB12" s="165"/>
      <c r="DC12" s="165">
        <v>10</v>
      </c>
      <c r="DD12" s="165"/>
      <c r="DE12" s="165" t="s">
        <v>74</v>
      </c>
      <c r="DF12" s="165"/>
      <c r="DH12" s="165">
        <v>1</v>
      </c>
      <c r="DI12" s="165"/>
      <c r="DJ12" s="165">
        <v>2</v>
      </c>
      <c r="DK12" s="165"/>
      <c r="DL12" s="165">
        <v>3</v>
      </c>
      <c r="DM12" s="165"/>
      <c r="DN12" s="165">
        <v>4</v>
      </c>
      <c r="DO12" s="165"/>
      <c r="DP12" s="165">
        <v>5</v>
      </c>
      <c r="DQ12" s="165"/>
      <c r="DR12" s="165">
        <v>6</v>
      </c>
      <c r="DS12" s="165"/>
      <c r="DT12" s="165">
        <v>7</v>
      </c>
      <c r="DU12" s="165"/>
      <c r="DV12" s="165">
        <v>8</v>
      </c>
      <c r="DW12" s="165"/>
      <c r="DX12" s="165">
        <v>9</v>
      </c>
      <c r="DY12" s="165"/>
      <c r="DZ12" s="165">
        <v>10</v>
      </c>
      <c r="EA12" s="165"/>
      <c r="EB12" s="165" t="s">
        <v>74</v>
      </c>
      <c r="EC12" s="165"/>
      <c r="EE12" s="165">
        <v>1</v>
      </c>
      <c r="EF12" s="165"/>
      <c r="EG12" s="165">
        <v>2</v>
      </c>
      <c r="EH12" s="165"/>
      <c r="EI12" s="165">
        <v>3</v>
      </c>
      <c r="EJ12" s="165"/>
      <c r="EK12" s="165">
        <v>4</v>
      </c>
      <c r="EL12" s="165"/>
      <c r="EM12" s="165">
        <v>5</v>
      </c>
      <c r="EN12" s="165"/>
      <c r="EO12" s="165">
        <v>6</v>
      </c>
      <c r="EP12" s="165"/>
      <c r="EQ12" s="165">
        <v>7</v>
      </c>
      <c r="ER12" s="165"/>
      <c r="ES12" s="165">
        <v>8</v>
      </c>
      <c r="ET12" s="165"/>
      <c r="EU12" s="165">
        <v>9</v>
      </c>
      <c r="EV12" s="165"/>
      <c r="EW12" s="165">
        <v>10</v>
      </c>
      <c r="EX12" s="165"/>
      <c r="EY12" s="165" t="s">
        <v>74</v>
      </c>
      <c r="EZ12" s="165"/>
      <c r="FB12" s="165">
        <v>1</v>
      </c>
      <c r="FC12" s="165"/>
      <c r="FD12" s="165">
        <v>2</v>
      </c>
      <c r="FE12" s="165"/>
      <c r="FF12" s="165">
        <v>3</v>
      </c>
      <c r="FG12" s="165"/>
      <c r="FH12" s="165">
        <v>4</v>
      </c>
      <c r="FI12" s="165"/>
      <c r="FJ12" s="165">
        <v>5</v>
      </c>
      <c r="FK12" s="165"/>
      <c r="FL12" s="165">
        <v>6</v>
      </c>
      <c r="FM12" s="165"/>
      <c r="FN12" s="165">
        <v>7</v>
      </c>
      <c r="FO12" s="165"/>
      <c r="FP12" s="165">
        <v>8</v>
      </c>
      <c r="FQ12" s="165"/>
      <c r="FR12" s="165">
        <v>9</v>
      </c>
      <c r="FS12" s="165"/>
      <c r="FT12" s="165">
        <v>10</v>
      </c>
      <c r="FU12" s="165"/>
      <c r="FV12" s="165" t="s">
        <v>73</v>
      </c>
      <c r="FW12" s="165"/>
      <c r="FY12" s="165" t="s">
        <v>73</v>
      </c>
      <c r="FZ12" s="165"/>
    </row>
    <row r="13" spans="2:182" ht="27.6" customHeight="1" x14ac:dyDescent="0.15">
      <c r="B13" s="45"/>
      <c r="C13" s="44">
        <v>1</v>
      </c>
      <c r="D13" s="167" t="s">
        <v>149</v>
      </c>
      <c r="E13" s="168"/>
      <c r="F13" s="169"/>
      <c r="G13" s="170" t="s">
        <v>71</v>
      </c>
      <c r="H13" s="170"/>
      <c r="I13" s="170"/>
      <c r="J13" s="170"/>
      <c r="K13" s="170"/>
      <c r="L13" s="171"/>
      <c r="M13" s="172"/>
      <c r="N13" s="173"/>
      <c r="O13" s="174" t="str">
        <f>IFERROR(VLOOKUP(D13&amp;G13&amp;L13&amp;CF13&amp;CH13,データシートマスタA!$S$3:$V$196,3,FALSE),"")</f>
        <v/>
      </c>
      <c r="P13" s="175"/>
      <c r="Q13" s="43" t="s">
        <v>72</v>
      </c>
      <c r="R13" s="176"/>
      <c r="S13" s="177"/>
      <c r="T13" s="178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tr">
        <f t="shared" ref="BH13:BH22" si="7">IF(SUM(T13:BG13)=0,"",SUM(T13:BG13))</f>
        <v/>
      </c>
      <c r="BI13" s="182"/>
      <c r="BJ13" s="182"/>
      <c r="BK13" s="181">
        <f t="shared" ref="BK13:BK22" si="8">IF(CC13="B",FY13,FV13)</f>
        <v>0</v>
      </c>
      <c r="BL13" s="182"/>
      <c r="BM13" s="182"/>
      <c r="BN13" s="183">
        <f t="shared" ref="BN13:BN22" si="9">IFERROR(IF(CC13="B",7500*BK13,O13*BK13),0)</f>
        <v>0</v>
      </c>
      <c r="BO13" s="183"/>
      <c r="BP13" s="183"/>
      <c r="BQ13" s="184" t="str">
        <f t="shared" ref="BQ13:BQ22" si="10">IF(COUNTIF(L13,"*減免*"),"要","")</f>
        <v/>
      </c>
      <c r="BR13" s="185"/>
      <c r="BS13" s="186" t="s">
        <v>71</v>
      </c>
      <c r="BT13" s="187"/>
      <c r="BU13" s="187"/>
      <c r="BV13" s="187"/>
      <c r="BW13" s="188"/>
      <c r="BZ13" s="165" t="str">
        <f>IFERROR(VLOOKUP(D13&amp;G13,データシートマスタA!$J$3:$K$196,2,FALSE),"")</f>
        <v/>
      </c>
      <c r="CA13" s="165"/>
      <c r="CC13" s="165" t="str">
        <f>IFERROR(VLOOKUP(D13&amp;G13&amp;L13&amp;CF13&amp;CH13,データシートマスタA!$S$3:$V$196,4,FALSE),"")</f>
        <v/>
      </c>
      <c r="CD13" s="165"/>
      <c r="CE13" s="42"/>
      <c r="CF13" s="165" t="str">
        <f t="shared" ref="CF13:CF22" si="11">IF(OR(AND(BZ13="ア",DE13&gt;3),AND(BZ13="イ",DE13&gt;6)),"X","Y")</f>
        <v>Y</v>
      </c>
      <c r="CG13" s="165"/>
      <c r="CH13" s="165" t="str">
        <f t="shared" ref="CH13:CH22" si="12">IF($R$29&gt;29,"α","β")</f>
        <v>β</v>
      </c>
      <c r="CI13" s="165"/>
      <c r="CK13" s="165" t="str">
        <f t="shared" ref="CK13:CK22" si="13">IF(SUM(T13:W13)=0,"",SUM(T13:W13))</f>
        <v/>
      </c>
      <c r="CL13" s="165"/>
      <c r="CM13" s="110" t="str">
        <f t="shared" ref="CM13:CM22" si="14">IF(SUM(X13:AA13)=0,"",SUM(X13:AA13))</f>
        <v/>
      </c>
      <c r="CN13" s="112"/>
      <c r="CO13" s="110" t="str">
        <f t="shared" ref="CO13:CO22" si="15">IF(SUM(AB13:AE13)=0,"",SUM(AB13:AE13))</f>
        <v/>
      </c>
      <c r="CP13" s="112"/>
      <c r="CQ13" s="110" t="str">
        <f t="shared" ref="CQ13:CQ22" si="16">IF(SUM(AF13:AI13)=0,"",SUM(AF13:AI13))</f>
        <v/>
      </c>
      <c r="CR13" s="112"/>
      <c r="CS13" s="110" t="str">
        <f t="shared" ref="CS13:CS22" si="17">IF(SUM(AJ13:AM13)=0,"",SUM(AJ13:AM13))</f>
        <v/>
      </c>
      <c r="CT13" s="112"/>
      <c r="CU13" s="110" t="str">
        <f t="shared" ref="CU13:CU22" si="18">IF(SUM(AN13:AQ13)=0,"",SUM(AN13:AQ13))</f>
        <v/>
      </c>
      <c r="CV13" s="112"/>
      <c r="CW13" s="110" t="str">
        <f t="shared" ref="CW13:CW22" si="19">IF(SUM(AR13:AU13)=0,"",SUM(AR13:AU13))</f>
        <v/>
      </c>
      <c r="CX13" s="112"/>
      <c r="CY13" s="110" t="str">
        <f t="shared" ref="CY13:CY22" si="20">IF(SUM(AV13:AY13)=0,"",SUM(AV13:AY13))</f>
        <v/>
      </c>
      <c r="CZ13" s="112"/>
      <c r="DA13" s="110" t="str">
        <f t="shared" ref="DA13:DA22" si="21">IF(SUM(AZ13:BC13)=0,"",SUM(AZ13:BC13))</f>
        <v/>
      </c>
      <c r="DB13" s="112"/>
      <c r="DC13" s="110" t="str">
        <f t="shared" ref="DC13:DC22" si="22">IF(SUM(BD13:BG13)=0,"",SUM(BD13:BG13))</f>
        <v/>
      </c>
      <c r="DD13" s="112"/>
      <c r="DE13" s="165">
        <f t="shared" ref="DE13:DE22" si="23">COUNT(CK13:DD13)</f>
        <v>0</v>
      </c>
      <c r="DF13" s="165"/>
      <c r="DH13" s="110">
        <f t="shared" ref="DH13:DH22" si="24">IF(IF(CK13="",0,1)=0,0,IF(CK13="",0,1))</f>
        <v>0</v>
      </c>
      <c r="DI13" s="112"/>
      <c r="DJ13" s="110">
        <f t="shared" ref="DJ13:DJ22" si="25">IF(IF(CM13="",0,1)=0,0,IF(CM13="",0,1))</f>
        <v>0</v>
      </c>
      <c r="DK13" s="112"/>
      <c r="DL13" s="110">
        <f t="shared" ref="DL13:DL22" si="26">IF(IF(CO13="",0,1)=0,0,IF(CO13="",0,1))</f>
        <v>0</v>
      </c>
      <c r="DM13" s="112"/>
      <c r="DN13" s="110">
        <f t="shared" ref="DN13:DN22" si="27">IF(IF(CQ13="",0,1)=0,0,IF(CQ13="",0,1))</f>
        <v>0</v>
      </c>
      <c r="DO13" s="112"/>
      <c r="DP13" s="110">
        <f t="shared" ref="DP13:DP22" si="28">IF(IF(CS13="",0,1)=0,0,IF(CS13="",0,1))</f>
        <v>0</v>
      </c>
      <c r="DQ13" s="112"/>
      <c r="DR13" s="110">
        <f t="shared" ref="DR13:DR22" si="29">IF(IF(CU13="",0,1)=0,0,IF(CU13="",0,1))</f>
        <v>0</v>
      </c>
      <c r="DS13" s="112"/>
      <c r="DT13" s="110">
        <f t="shared" ref="DT13:DT22" si="30">IF(IF(CW13="",0,1)=0,0,IF(CW13="",0,1))</f>
        <v>0</v>
      </c>
      <c r="DU13" s="112"/>
      <c r="DV13" s="110">
        <f t="shared" ref="DV13:DV22" si="31">IF(IF(CY13="",0,1)=0,0,IF(CY13="",0,1))</f>
        <v>0</v>
      </c>
      <c r="DW13" s="112"/>
      <c r="DX13" s="110">
        <f t="shared" ref="DX13:DX22" si="32">IF(IF(DA13="",0,1)=0,0,IF(DA13="",0,1))</f>
        <v>0</v>
      </c>
      <c r="DY13" s="112"/>
      <c r="DZ13" s="110">
        <f t="shared" ref="DZ13:DZ22" si="33">IF(IF(DC13="",0,1)=0,0,IF(DC13="",0,1))</f>
        <v>0</v>
      </c>
      <c r="EA13" s="112"/>
      <c r="EB13" s="165"/>
      <c r="EC13" s="165"/>
      <c r="EE13" s="110">
        <f t="shared" ref="EE13:EE22" si="34">DH13</f>
        <v>0</v>
      </c>
      <c r="EF13" s="112"/>
      <c r="EG13" s="110">
        <f t="shared" ref="EG13:EG22" si="35">EE13+DJ13</f>
        <v>0</v>
      </c>
      <c r="EH13" s="112"/>
      <c r="EI13" s="110">
        <f t="shared" ref="EI13:EI22" si="36">EG13+DL13</f>
        <v>0</v>
      </c>
      <c r="EJ13" s="112"/>
      <c r="EK13" s="110">
        <f t="shared" ref="EK13:EK22" si="37">EI13+DN13</f>
        <v>0</v>
      </c>
      <c r="EL13" s="112"/>
      <c r="EM13" s="110">
        <f t="shared" ref="EM13:EM22" si="38">EK13+DP13</f>
        <v>0</v>
      </c>
      <c r="EN13" s="112"/>
      <c r="EO13" s="110">
        <f t="shared" ref="EO13:EO22" si="39">EM13+DR13</f>
        <v>0</v>
      </c>
      <c r="EP13" s="112"/>
      <c r="EQ13" s="110">
        <f t="shared" ref="EQ13:EQ22" si="40">EO13+DT13</f>
        <v>0</v>
      </c>
      <c r="ER13" s="112"/>
      <c r="ES13" s="110">
        <f t="shared" ref="ES13:ES22" si="41">EQ13+DV13</f>
        <v>0</v>
      </c>
      <c r="ET13" s="112"/>
      <c r="EU13" s="110">
        <f t="shared" ref="EU13:EU22" si="42">ES13+DX13</f>
        <v>0</v>
      </c>
      <c r="EV13" s="112"/>
      <c r="EW13" s="110">
        <f t="shared" ref="EW13:EW22" si="43">EU13+DZ13</f>
        <v>0</v>
      </c>
      <c r="EX13" s="112"/>
      <c r="EY13" s="110"/>
      <c r="EZ13" s="112"/>
      <c r="FB13" s="110">
        <f t="shared" ref="FB13:FB22" si="44">IF(AND($CC13="A",EE13&lt;4),CK13,IF(AND($CC13="B",EE13&lt;7),CK13,IF(AND($CC13="C"),CK13,0)))</f>
        <v>0</v>
      </c>
      <c r="FC13" s="112"/>
      <c r="FD13" s="110">
        <f t="shared" ref="FD13:FD22" si="45">IF(AND($CC13="A",EG13&lt;4),CM13,IF(AND($CC13="B",EG13&lt;7),CM13,IF(AND($CC13="C"),CM13,0)))</f>
        <v>0</v>
      </c>
      <c r="FE13" s="112"/>
      <c r="FF13" s="110">
        <f t="shared" ref="FF13:FF22" si="46">IF(AND($CC13="A",EI13&lt;4),CO13,IF(AND($CC13="B",EI13&lt;7),CO13,IF(AND($CC13="C"),CO13,0)))</f>
        <v>0</v>
      </c>
      <c r="FG13" s="112"/>
      <c r="FH13" s="110">
        <f t="shared" ref="FH13:FH22" si="47">IF(AND($CC13="A",EK13&lt;4),CQ13,IF(AND($CC13="B",EK13&lt;7),CQ13,IF(AND($CC13="C"),CQ13,0)))</f>
        <v>0</v>
      </c>
      <c r="FI13" s="112"/>
      <c r="FJ13" s="110">
        <f t="shared" ref="FJ13:FJ22" si="48">IF(AND($CC13="A",EM13&lt;4),CS13,IF(AND($CC13="B",EM13&lt;7),CS13,IF(AND($CC13="C"),CS13,0)))</f>
        <v>0</v>
      </c>
      <c r="FK13" s="112"/>
      <c r="FL13" s="110">
        <f t="shared" ref="FL13:FL22" si="49">IF(AND($CC13="A",EO13&lt;4),CU13,IF(AND($CC13="B",EO13&lt;7),CU13,IF(AND($CC13="C"),CU13,0)))</f>
        <v>0</v>
      </c>
      <c r="FM13" s="112"/>
      <c r="FN13" s="110">
        <f t="shared" ref="FN13:FN22" si="50">IF(AND($CC13="A",EQ13&lt;4),CW13,IF(AND($CC13="B",EQ13&lt;7),CW13,IF(AND($CC13="C"),CW13,0)))</f>
        <v>0</v>
      </c>
      <c r="FO13" s="112"/>
      <c r="FP13" s="110">
        <f t="shared" ref="FP13:FP22" si="51">IF(AND($CC13="A",ES13&lt;4),CY13,IF(AND($CC13="B",ES13&lt;7),CY13,IF(AND($CC13="C"),CY13,0)))</f>
        <v>0</v>
      </c>
      <c r="FQ13" s="112"/>
      <c r="FR13" s="110">
        <f t="shared" ref="FR13:FR22" si="52">IF(AND($CC13="A",EU13&lt;4),DA13,IF(AND($CC13="B",EU13&lt;7),DA13,IF(AND($CC13="C"),DA13,0)))</f>
        <v>0</v>
      </c>
      <c r="FS13" s="112"/>
      <c r="FT13" s="110">
        <f t="shared" ref="FT13:FT22" si="53">IF(AND($CC13="A",EW13&lt;4),DC13,IF(AND($CC13="B",EW13&lt;7),DC13,IF(AND($CC13="C"),DC13,0)))</f>
        <v>0</v>
      </c>
      <c r="FU13" s="112"/>
      <c r="FV13" s="110">
        <f t="shared" ref="FV13:FV22" si="54">SUM(FB13:FU13)</f>
        <v>0</v>
      </c>
      <c r="FW13" s="112"/>
      <c r="FY13" s="110">
        <f t="shared" ref="FY13:FY22" si="55">IF(CC13="B",MAX(CK13,CM13,CO13,CQ13,CS13,CU13,CW13,CY13,DA13,DC13),0)</f>
        <v>0</v>
      </c>
      <c r="FZ13" s="112"/>
    </row>
    <row r="14" spans="2:182" ht="27.6" customHeight="1" x14ac:dyDescent="0.15">
      <c r="B14" s="45"/>
      <c r="C14" s="44">
        <v>2</v>
      </c>
      <c r="D14" s="167" t="s">
        <v>149</v>
      </c>
      <c r="E14" s="168"/>
      <c r="F14" s="169"/>
      <c r="G14" s="170" t="s">
        <v>71</v>
      </c>
      <c r="H14" s="170"/>
      <c r="I14" s="170"/>
      <c r="J14" s="170"/>
      <c r="K14" s="170"/>
      <c r="L14" s="171"/>
      <c r="M14" s="172"/>
      <c r="N14" s="173"/>
      <c r="O14" s="174" t="str">
        <f>IFERROR(VLOOKUP(D14&amp;G14&amp;L14&amp;CF14&amp;CH14,データシートマスタA!$S$3:$V$196,3,FALSE),"")</f>
        <v/>
      </c>
      <c r="P14" s="175"/>
      <c r="Q14" s="43" t="s">
        <v>72</v>
      </c>
      <c r="R14" s="189"/>
      <c r="S14" s="190"/>
      <c r="T14" s="191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3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4"/>
      <c r="BH14" s="181" t="str">
        <f t="shared" si="7"/>
        <v/>
      </c>
      <c r="BI14" s="182"/>
      <c r="BJ14" s="182"/>
      <c r="BK14" s="181">
        <f t="shared" si="8"/>
        <v>0</v>
      </c>
      <c r="BL14" s="182"/>
      <c r="BM14" s="182"/>
      <c r="BN14" s="183">
        <f t="shared" si="9"/>
        <v>0</v>
      </c>
      <c r="BO14" s="183"/>
      <c r="BP14" s="183"/>
      <c r="BQ14" s="184" t="str">
        <f t="shared" si="10"/>
        <v/>
      </c>
      <c r="BR14" s="185"/>
      <c r="BS14" s="195" t="s">
        <v>71</v>
      </c>
      <c r="BT14" s="196"/>
      <c r="BU14" s="196"/>
      <c r="BV14" s="196"/>
      <c r="BW14" s="197"/>
      <c r="BZ14" s="165" t="str">
        <f>IFERROR(VLOOKUP(D14&amp;G14,データシートマスタA!$J$3:$K$196,2,FALSE),"")</f>
        <v/>
      </c>
      <c r="CA14" s="165"/>
      <c r="CC14" s="165" t="str">
        <f>IFERROR(VLOOKUP(D14&amp;G14&amp;L14&amp;CF14&amp;CH14,データシートマスタA!$S$3:$V$196,4,FALSE),"")</f>
        <v/>
      </c>
      <c r="CD14" s="165"/>
      <c r="CE14" s="42"/>
      <c r="CF14" s="165" t="str">
        <f t="shared" si="11"/>
        <v>Y</v>
      </c>
      <c r="CG14" s="165"/>
      <c r="CH14" s="165" t="str">
        <f t="shared" si="12"/>
        <v>β</v>
      </c>
      <c r="CI14" s="165"/>
      <c r="CK14" s="165" t="str">
        <f t="shared" si="13"/>
        <v/>
      </c>
      <c r="CL14" s="165"/>
      <c r="CM14" s="110" t="str">
        <f t="shared" si="14"/>
        <v/>
      </c>
      <c r="CN14" s="112"/>
      <c r="CO14" s="110" t="str">
        <f t="shared" si="15"/>
        <v/>
      </c>
      <c r="CP14" s="112"/>
      <c r="CQ14" s="110" t="str">
        <f t="shared" si="16"/>
        <v/>
      </c>
      <c r="CR14" s="112"/>
      <c r="CS14" s="110" t="str">
        <f t="shared" si="17"/>
        <v/>
      </c>
      <c r="CT14" s="112"/>
      <c r="CU14" s="110" t="str">
        <f t="shared" si="18"/>
        <v/>
      </c>
      <c r="CV14" s="112"/>
      <c r="CW14" s="110" t="str">
        <f t="shared" si="19"/>
        <v/>
      </c>
      <c r="CX14" s="112"/>
      <c r="CY14" s="110" t="str">
        <f t="shared" si="20"/>
        <v/>
      </c>
      <c r="CZ14" s="112"/>
      <c r="DA14" s="110" t="str">
        <f t="shared" si="21"/>
        <v/>
      </c>
      <c r="DB14" s="112"/>
      <c r="DC14" s="110" t="str">
        <f t="shared" si="22"/>
        <v/>
      </c>
      <c r="DD14" s="112"/>
      <c r="DE14" s="165">
        <f t="shared" si="23"/>
        <v>0</v>
      </c>
      <c r="DF14" s="165"/>
      <c r="DH14" s="110">
        <f t="shared" si="24"/>
        <v>0</v>
      </c>
      <c r="DI14" s="112"/>
      <c r="DJ14" s="110">
        <f t="shared" si="25"/>
        <v>0</v>
      </c>
      <c r="DK14" s="112"/>
      <c r="DL14" s="110">
        <f t="shared" si="26"/>
        <v>0</v>
      </c>
      <c r="DM14" s="112"/>
      <c r="DN14" s="110">
        <f t="shared" si="27"/>
        <v>0</v>
      </c>
      <c r="DO14" s="112"/>
      <c r="DP14" s="110">
        <f t="shared" si="28"/>
        <v>0</v>
      </c>
      <c r="DQ14" s="112"/>
      <c r="DR14" s="110">
        <f t="shared" si="29"/>
        <v>0</v>
      </c>
      <c r="DS14" s="112"/>
      <c r="DT14" s="110">
        <f t="shared" si="30"/>
        <v>0</v>
      </c>
      <c r="DU14" s="112"/>
      <c r="DV14" s="110">
        <f t="shared" si="31"/>
        <v>0</v>
      </c>
      <c r="DW14" s="112"/>
      <c r="DX14" s="110">
        <f t="shared" si="32"/>
        <v>0</v>
      </c>
      <c r="DY14" s="112"/>
      <c r="DZ14" s="110">
        <f t="shared" si="33"/>
        <v>0</v>
      </c>
      <c r="EA14" s="112"/>
      <c r="EB14" s="165"/>
      <c r="EC14" s="165"/>
      <c r="EE14" s="110">
        <f t="shared" si="34"/>
        <v>0</v>
      </c>
      <c r="EF14" s="112"/>
      <c r="EG14" s="110">
        <f t="shared" si="35"/>
        <v>0</v>
      </c>
      <c r="EH14" s="112"/>
      <c r="EI14" s="110">
        <f t="shared" si="36"/>
        <v>0</v>
      </c>
      <c r="EJ14" s="112"/>
      <c r="EK14" s="110">
        <f t="shared" si="37"/>
        <v>0</v>
      </c>
      <c r="EL14" s="112"/>
      <c r="EM14" s="110">
        <f t="shared" si="38"/>
        <v>0</v>
      </c>
      <c r="EN14" s="112"/>
      <c r="EO14" s="110">
        <f t="shared" si="39"/>
        <v>0</v>
      </c>
      <c r="EP14" s="112"/>
      <c r="EQ14" s="110">
        <f t="shared" si="40"/>
        <v>0</v>
      </c>
      <c r="ER14" s="112"/>
      <c r="ES14" s="110">
        <f t="shared" si="41"/>
        <v>0</v>
      </c>
      <c r="ET14" s="112"/>
      <c r="EU14" s="110">
        <f t="shared" si="42"/>
        <v>0</v>
      </c>
      <c r="EV14" s="112"/>
      <c r="EW14" s="110">
        <f t="shared" si="43"/>
        <v>0</v>
      </c>
      <c r="EX14" s="112"/>
      <c r="EY14" s="165"/>
      <c r="EZ14" s="165"/>
      <c r="FB14" s="110">
        <f t="shared" si="44"/>
        <v>0</v>
      </c>
      <c r="FC14" s="112"/>
      <c r="FD14" s="110">
        <f t="shared" si="45"/>
        <v>0</v>
      </c>
      <c r="FE14" s="112"/>
      <c r="FF14" s="110">
        <f t="shared" si="46"/>
        <v>0</v>
      </c>
      <c r="FG14" s="112"/>
      <c r="FH14" s="110">
        <f t="shared" si="47"/>
        <v>0</v>
      </c>
      <c r="FI14" s="112"/>
      <c r="FJ14" s="110">
        <f t="shared" si="48"/>
        <v>0</v>
      </c>
      <c r="FK14" s="112"/>
      <c r="FL14" s="110">
        <f t="shared" si="49"/>
        <v>0</v>
      </c>
      <c r="FM14" s="112"/>
      <c r="FN14" s="110">
        <f t="shared" si="50"/>
        <v>0</v>
      </c>
      <c r="FO14" s="112"/>
      <c r="FP14" s="110">
        <f t="shared" si="51"/>
        <v>0</v>
      </c>
      <c r="FQ14" s="112"/>
      <c r="FR14" s="110">
        <f t="shared" si="52"/>
        <v>0</v>
      </c>
      <c r="FS14" s="112"/>
      <c r="FT14" s="110">
        <f t="shared" si="53"/>
        <v>0</v>
      </c>
      <c r="FU14" s="112"/>
      <c r="FV14" s="110">
        <f t="shared" si="54"/>
        <v>0</v>
      </c>
      <c r="FW14" s="112"/>
      <c r="FY14" s="110">
        <f t="shared" si="55"/>
        <v>0</v>
      </c>
      <c r="FZ14" s="112"/>
    </row>
    <row r="15" spans="2:182" ht="27.6" customHeight="1" x14ac:dyDescent="0.15">
      <c r="B15" s="45"/>
      <c r="C15" s="44">
        <v>3</v>
      </c>
      <c r="D15" s="167" t="s">
        <v>149</v>
      </c>
      <c r="E15" s="168"/>
      <c r="F15" s="169"/>
      <c r="G15" s="170" t="s">
        <v>71</v>
      </c>
      <c r="H15" s="170"/>
      <c r="I15" s="170"/>
      <c r="J15" s="170"/>
      <c r="K15" s="170"/>
      <c r="L15" s="171"/>
      <c r="M15" s="172"/>
      <c r="N15" s="173"/>
      <c r="O15" s="174" t="str">
        <f>IFERROR(VLOOKUP(D15&amp;G15&amp;L15&amp;CF15&amp;CH15,データシートマスタA!$S$3:$V$196,3,FALSE),"")</f>
        <v/>
      </c>
      <c r="P15" s="175"/>
      <c r="Q15" s="43" t="s">
        <v>72</v>
      </c>
      <c r="R15" s="189"/>
      <c r="S15" s="190"/>
      <c r="T15" s="191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3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4"/>
      <c r="BH15" s="181" t="str">
        <f t="shared" si="7"/>
        <v/>
      </c>
      <c r="BI15" s="182"/>
      <c r="BJ15" s="182"/>
      <c r="BK15" s="181">
        <f t="shared" si="8"/>
        <v>0</v>
      </c>
      <c r="BL15" s="182"/>
      <c r="BM15" s="182"/>
      <c r="BN15" s="183">
        <f t="shared" si="9"/>
        <v>0</v>
      </c>
      <c r="BO15" s="183"/>
      <c r="BP15" s="183"/>
      <c r="BQ15" s="184" t="str">
        <f t="shared" si="10"/>
        <v/>
      </c>
      <c r="BR15" s="185"/>
      <c r="BS15" s="195" t="s">
        <v>71</v>
      </c>
      <c r="BT15" s="196"/>
      <c r="BU15" s="196"/>
      <c r="BV15" s="196"/>
      <c r="BW15" s="197"/>
      <c r="BZ15" s="165" t="str">
        <f>IFERROR(VLOOKUP(D15&amp;G15,データシートマスタA!$J$3:$K$196,2,FALSE),"")</f>
        <v/>
      </c>
      <c r="CA15" s="165"/>
      <c r="CC15" s="165" t="str">
        <f>IFERROR(VLOOKUP(D15&amp;G15&amp;L15&amp;CF15&amp;CH15,データシートマスタA!$S$3:$V$196,4,FALSE),"")</f>
        <v/>
      </c>
      <c r="CD15" s="165"/>
      <c r="CE15" s="42"/>
      <c r="CF15" s="165" t="str">
        <f t="shared" si="11"/>
        <v>Y</v>
      </c>
      <c r="CG15" s="165"/>
      <c r="CH15" s="165" t="str">
        <f t="shared" si="12"/>
        <v>β</v>
      </c>
      <c r="CI15" s="165"/>
      <c r="CK15" s="165" t="str">
        <f t="shared" si="13"/>
        <v/>
      </c>
      <c r="CL15" s="165"/>
      <c r="CM15" s="110" t="str">
        <f t="shared" si="14"/>
        <v/>
      </c>
      <c r="CN15" s="112"/>
      <c r="CO15" s="110" t="str">
        <f t="shared" si="15"/>
        <v/>
      </c>
      <c r="CP15" s="112"/>
      <c r="CQ15" s="110" t="str">
        <f t="shared" si="16"/>
        <v/>
      </c>
      <c r="CR15" s="112"/>
      <c r="CS15" s="110" t="str">
        <f t="shared" si="17"/>
        <v/>
      </c>
      <c r="CT15" s="112"/>
      <c r="CU15" s="110" t="str">
        <f t="shared" si="18"/>
        <v/>
      </c>
      <c r="CV15" s="112"/>
      <c r="CW15" s="110" t="str">
        <f t="shared" si="19"/>
        <v/>
      </c>
      <c r="CX15" s="112"/>
      <c r="CY15" s="110" t="str">
        <f t="shared" si="20"/>
        <v/>
      </c>
      <c r="CZ15" s="112"/>
      <c r="DA15" s="110" t="str">
        <f t="shared" si="21"/>
        <v/>
      </c>
      <c r="DB15" s="112"/>
      <c r="DC15" s="110" t="str">
        <f t="shared" si="22"/>
        <v/>
      </c>
      <c r="DD15" s="112"/>
      <c r="DE15" s="165">
        <f t="shared" si="23"/>
        <v>0</v>
      </c>
      <c r="DF15" s="165"/>
      <c r="DH15" s="110">
        <f t="shared" si="24"/>
        <v>0</v>
      </c>
      <c r="DI15" s="112"/>
      <c r="DJ15" s="110">
        <f t="shared" si="25"/>
        <v>0</v>
      </c>
      <c r="DK15" s="112"/>
      <c r="DL15" s="110">
        <f t="shared" si="26"/>
        <v>0</v>
      </c>
      <c r="DM15" s="112"/>
      <c r="DN15" s="110">
        <f t="shared" si="27"/>
        <v>0</v>
      </c>
      <c r="DO15" s="112"/>
      <c r="DP15" s="110">
        <f t="shared" si="28"/>
        <v>0</v>
      </c>
      <c r="DQ15" s="112"/>
      <c r="DR15" s="110">
        <f t="shared" si="29"/>
        <v>0</v>
      </c>
      <c r="DS15" s="112"/>
      <c r="DT15" s="110">
        <f t="shared" si="30"/>
        <v>0</v>
      </c>
      <c r="DU15" s="112"/>
      <c r="DV15" s="110">
        <f t="shared" si="31"/>
        <v>0</v>
      </c>
      <c r="DW15" s="112"/>
      <c r="DX15" s="110">
        <f t="shared" si="32"/>
        <v>0</v>
      </c>
      <c r="DY15" s="112"/>
      <c r="DZ15" s="110">
        <f t="shared" si="33"/>
        <v>0</v>
      </c>
      <c r="EA15" s="112"/>
      <c r="EB15" s="165"/>
      <c r="EC15" s="165"/>
      <c r="EE15" s="110">
        <f t="shared" si="34"/>
        <v>0</v>
      </c>
      <c r="EF15" s="112"/>
      <c r="EG15" s="110">
        <f t="shared" si="35"/>
        <v>0</v>
      </c>
      <c r="EH15" s="112"/>
      <c r="EI15" s="110">
        <f t="shared" si="36"/>
        <v>0</v>
      </c>
      <c r="EJ15" s="112"/>
      <c r="EK15" s="110">
        <f t="shared" si="37"/>
        <v>0</v>
      </c>
      <c r="EL15" s="112"/>
      <c r="EM15" s="110">
        <f t="shared" si="38"/>
        <v>0</v>
      </c>
      <c r="EN15" s="112"/>
      <c r="EO15" s="110">
        <f t="shared" si="39"/>
        <v>0</v>
      </c>
      <c r="EP15" s="112"/>
      <c r="EQ15" s="110">
        <f t="shared" si="40"/>
        <v>0</v>
      </c>
      <c r="ER15" s="112"/>
      <c r="ES15" s="110">
        <f t="shared" si="41"/>
        <v>0</v>
      </c>
      <c r="ET15" s="112"/>
      <c r="EU15" s="110">
        <f t="shared" si="42"/>
        <v>0</v>
      </c>
      <c r="EV15" s="112"/>
      <c r="EW15" s="110">
        <f t="shared" si="43"/>
        <v>0</v>
      </c>
      <c r="EX15" s="112"/>
      <c r="EY15" s="165"/>
      <c r="EZ15" s="165"/>
      <c r="FB15" s="110">
        <f t="shared" si="44"/>
        <v>0</v>
      </c>
      <c r="FC15" s="112"/>
      <c r="FD15" s="110">
        <f t="shared" si="45"/>
        <v>0</v>
      </c>
      <c r="FE15" s="112"/>
      <c r="FF15" s="110">
        <f t="shared" si="46"/>
        <v>0</v>
      </c>
      <c r="FG15" s="112"/>
      <c r="FH15" s="110">
        <f t="shared" si="47"/>
        <v>0</v>
      </c>
      <c r="FI15" s="112"/>
      <c r="FJ15" s="110">
        <f t="shared" si="48"/>
        <v>0</v>
      </c>
      <c r="FK15" s="112"/>
      <c r="FL15" s="110">
        <f t="shared" si="49"/>
        <v>0</v>
      </c>
      <c r="FM15" s="112"/>
      <c r="FN15" s="110">
        <f t="shared" si="50"/>
        <v>0</v>
      </c>
      <c r="FO15" s="112"/>
      <c r="FP15" s="110">
        <f t="shared" si="51"/>
        <v>0</v>
      </c>
      <c r="FQ15" s="112"/>
      <c r="FR15" s="110">
        <f t="shared" si="52"/>
        <v>0</v>
      </c>
      <c r="FS15" s="112"/>
      <c r="FT15" s="110">
        <f t="shared" si="53"/>
        <v>0</v>
      </c>
      <c r="FU15" s="112"/>
      <c r="FV15" s="110">
        <f t="shared" si="54"/>
        <v>0</v>
      </c>
      <c r="FW15" s="112"/>
      <c r="FY15" s="110">
        <f t="shared" si="55"/>
        <v>0</v>
      </c>
      <c r="FZ15" s="112"/>
    </row>
    <row r="16" spans="2:182" ht="27.6" customHeight="1" x14ac:dyDescent="0.15">
      <c r="B16" s="45"/>
      <c r="C16" s="44">
        <v>4</v>
      </c>
      <c r="D16" s="167" t="s">
        <v>149</v>
      </c>
      <c r="E16" s="168"/>
      <c r="F16" s="169"/>
      <c r="G16" s="170" t="s">
        <v>71</v>
      </c>
      <c r="H16" s="170"/>
      <c r="I16" s="170"/>
      <c r="J16" s="170"/>
      <c r="K16" s="170"/>
      <c r="L16" s="171"/>
      <c r="M16" s="172"/>
      <c r="N16" s="173"/>
      <c r="O16" s="174" t="str">
        <f>IFERROR(VLOOKUP(D16&amp;G16&amp;L16&amp;CF16&amp;CH16,データシートマスタA!$S$3:$V$196,3,FALSE),"")</f>
        <v/>
      </c>
      <c r="P16" s="175"/>
      <c r="Q16" s="43" t="s">
        <v>72</v>
      </c>
      <c r="R16" s="189"/>
      <c r="S16" s="190"/>
      <c r="T16" s="191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3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4"/>
      <c r="BH16" s="181" t="str">
        <f t="shared" si="7"/>
        <v/>
      </c>
      <c r="BI16" s="182"/>
      <c r="BJ16" s="182"/>
      <c r="BK16" s="181">
        <f t="shared" si="8"/>
        <v>0</v>
      </c>
      <c r="BL16" s="182"/>
      <c r="BM16" s="182"/>
      <c r="BN16" s="183">
        <f t="shared" si="9"/>
        <v>0</v>
      </c>
      <c r="BO16" s="183"/>
      <c r="BP16" s="183"/>
      <c r="BQ16" s="184" t="str">
        <f t="shared" si="10"/>
        <v/>
      </c>
      <c r="BR16" s="185"/>
      <c r="BS16" s="195" t="s">
        <v>71</v>
      </c>
      <c r="BT16" s="196"/>
      <c r="BU16" s="196"/>
      <c r="BV16" s="196"/>
      <c r="BW16" s="197"/>
      <c r="BZ16" s="165" t="str">
        <f>IFERROR(VLOOKUP(D16&amp;G16,データシートマスタA!$J$3:$K$196,2,FALSE),"")</f>
        <v/>
      </c>
      <c r="CA16" s="165"/>
      <c r="CC16" s="165" t="str">
        <f>IFERROR(VLOOKUP(D16&amp;G16&amp;L16&amp;CF16&amp;CH16,データシートマスタA!$S$3:$V$196,4,FALSE),"")</f>
        <v/>
      </c>
      <c r="CD16" s="165"/>
      <c r="CE16" s="42"/>
      <c r="CF16" s="165" t="str">
        <f t="shared" si="11"/>
        <v>Y</v>
      </c>
      <c r="CG16" s="165"/>
      <c r="CH16" s="165" t="str">
        <f t="shared" si="12"/>
        <v>β</v>
      </c>
      <c r="CI16" s="165"/>
      <c r="CK16" s="165" t="str">
        <f t="shared" si="13"/>
        <v/>
      </c>
      <c r="CL16" s="165"/>
      <c r="CM16" s="110" t="str">
        <f t="shared" si="14"/>
        <v/>
      </c>
      <c r="CN16" s="112"/>
      <c r="CO16" s="110" t="str">
        <f t="shared" si="15"/>
        <v/>
      </c>
      <c r="CP16" s="112"/>
      <c r="CQ16" s="110" t="str">
        <f t="shared" si="16"/>
        <v/>
      </c>
      <c r="CR16" s="112"/>
      <c r="CS16" s="110" t="str">
        <f t="shared" si="17"/>
        <v/>
      </c>
      <c r="CT16" s="112"/>
      <c r="CU16" s="110" t="str">
        <f t="shared" si="18"/>
        <v/>
      </c>
      <c r="CV16" s="112"/>
      <c r="CW16" s="110" t="str">
        <f t="shared" si="19"/>
        <v/>
      </c>
      <c r="CX16" s="112"/>
      <c r="CY16" s="110" t="str">
        <f t="shared" si="20"/>
        <v/>
      </c>
      <c r="CZ16" s="112"/>
      <c r="DA16" s="110" t="str">
        <f t="shared" si="21"/>
        <v/>
      </c>
      <c r="DB16" s="112"/>
      <c r="DC16" s="110" t="str">
        <f t="shared" si="22"/>
        <v/>
      </c>
      <c r="DD16" s="112"/>
      <c r="DE16" s="165">
        <f t="shared" si="23"/>
        <v>0</v>
      </c>
      <c r="DF16" s="165"/>
      <c r="DH16" s="110">
        <f t="shared" si="24"/>
        <v>0</v>
      </c>
      <c r="DI16" s="112"/>
      <c r="DJ16" s="110">
        <f t="shared" si="25"/>
        <v>0</v>
      </c>
      <c r="DK16" s="112"/>
      <c r="DL16" s="110">
        <f t="shared" si="26"/>
        <v>0</v>
      </c>
      <c r="DM16" s="112"/>
      <c r="DN16" s="110">
        <f t="shared" si="27"/>
        <v>0</v>
      </c>
      <c r="DO16" s="112"/>
      <c r="DP16" s="110">
        <f t="shared" si="28"/>
        <v>0</v>
      </c>
      <c r="DQ16" s="112"/>
      <c r="DR16" s="110">
        <f t="shared" si="29"/>
        <v>0</v>
      </c>
      <c r="DS16" s="112"/>
      <c r="DT16" s="110">
        <f t="shared" si="30"/>
        <v>0</v>
      </c>
      <c r="DU16" s="112"/>
      <c r="DV16" s="110">
        <f t="shared" si="31"/>
        <v>0</v>
      </c>
      <c r="DW16" s="112"/>
      <c r="DX16" s="110">
        <f t="shared" si="32"/>
        <v>0</v>
      </c>
      <c r="DY16" s="112"/>
      <c r="DZ16" s="110">
        <f t="shared" si="33"/>
        <v>0</v>
      </c>
      <c r="EA16" s="112"/>
      <c r="EB16" s="165"/>
      <c r="EC16" s="165"/>
      <c r="EE16" s="110">
        <f t="shared" si="34"/>
        <v>0</v>
      </c>
      <c r="EF16" s="112"/>
      <c r="EG16" s="110">
        <f t="shared" si="35"/>
        <v>0</v>
      </c>
      <c r="EH16" s="112"/>
      <c r="EI16" s="110">
        <f t="shared" si="36"/>
        <v>0</v>
      </c>
      <c r="EJ16" s="112"/>
      <c r="EK16" s="110">
        <f t="shared" si="37"/>
        <v>0</v>
      </c>
      <c r="EL16" s="112"/>
      <c r="EM16" s="110">
        <f t="shared" si="38"/>
        <v>0</v>
      </c>
      <c r="EN16" s="112"/>
      <c r="EO16" s="110">
        <f t="shared" si="39"/>
        <v>0</v>
      </c>
      <c r="EP16" s="112"/>
      <c r="EQ16" s="110">
        <f t="shared" si="40"/>
        <v>0</v>
      </c>
      <c r="ER16" s="112"/>
      <c r="ES16" s="110">
        <f t="shared" si="41"/>
        <v>0</v>
      </c>
      <c r="ET16" s="112"/>
      <c r="EU16" s="110">
        <f t="shared" si="42"/>
        <v>0</v>
      </c>
      <c r="EV16" s="112"/>
      <c r="EW16" s="110">
        <f t="shared" si="43"/>
        <v>0</v>
      </c>
      <c r="EX16" s="112"/>
      <c r="EY16" s="165"/>
      <c r="EZ16" s="165"/>
      <c r="FB16" s="110">
        <f t="shared" si="44"/>
        <v>0</v>
      </c>
      <c r="FC16" s="112"/>
      <c r="FD16" s="110">
        <f t="shared" si="45"/>
        <v>0</v>
      </c>
      <c r="FE16" s="112"/>
      <c r="FF16" s="110">
        <f t="shared" si="46"/>
        <v>0</v>
      </c>
      <c r="FG16" s="112"/>
      <c r="FH16" s="110">
        <f t="shared" si="47"/>
        <v>0</v>
      </c>
      <c r="FI16" s="112"/>
      <c r="FJ16" s="110">
        <f t="shared" si="48"/>
        <v>0</v>
      </c>
      <c r="FK16" s="112"/>
      <c r="FL16" s="110">
        <f t="shared" si="49"/>
        <v>0</v>
      </c>
      <c r="FM16" s="112"/>
      <c r="FN16" s="110">
        <f t="shared" si="50"/>
        <v>0</v>
      </c>
      <c r="FO16" s="112"/>
      <c r="FP16" s="110">
        <f t="shared" si="51"/>
        <v>0</v>
      </c>
      <c r="FQ16" s="112"/>
      <c r="FR16" s="110">
        <f t="shared" si="52"/>
        <v>0</v>
      </c>
      <c r="FS16" s="112"/>
      <c r="FT16" s="110">
        <f t="shared" si="53"/>
        <v>0</v>
      </c>
      <c r="FU16" s="112"/>
      <c r="FV16" s="110">
        <f t="shared" si="54"/>
        <v>0</v>
      </c>
      <c r="FW16" s="112"/>
      <c r="FY16" s="110">
        <f t="shared" si="55"/>
        <v>0</v>
      </c>
      <c r="FZ16" s="112"/>
    </row>
    <row r="17" spans="2:182" ht="27.6" customHeight="1" x14ac:dyDescent="0.15">
      <c r="B17" s="45"/>
      <c r="C17" s="44">
        <v>5</v>
      </c>
      <c r="D17" s="167" t="s">
        <v>149</v>
      </c>
      <c r="E17" s="168"/>
      <c r="F17" s="169"/>
      <c r="G17" s="170" t="s">
        <v>71</v>
      </c>
      <c r="H17" s="170"/>
      <c r="I17" s="170"/>
      <c r="J17" s="170"/>
      <c r="K17" s="170"/>
      <c r="L17" s="171"/>
      <c r="M17" s="172"/>
      <c r="N17" s="173"/>
      <c r="O17" s="174" t="str">
        <f>IFERROR(VLOOKUP(D17&amp;G17&amp;L17&amp;CF17&amp;CH17,データシートマスタA!$S$3:$V$196,3,FALSE),"")</f>
        <v/>
      </c>
      <c r="P17" s="175"/>
      <c r="Q17" s="43" t="s">
        <v>72</v>
      </c>
      <c r="R17" s="189"/>
      <c r="S17" s="190"/>
      <c r="T17" s="191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4"/>
      <c r="BH17" s="181" t="str">
        <f t="shared" si="7"/>
        <v/>
      </c>
      <c r="BI17" s="182"/>
      <c r="BJ17" s="182"/>
      <c r="BK17" s="181">
        <f t="shared" si="8"/>
        <v>0</v>
      </c>
      <c r="BL17" s="182"/>
      <c r="BM17" s="182"/>
      <c r="BN17" s="183">
        <f t="shared" si="9"/>
        <v>0</v>
      </c>
      <c r="BO17" s="183"/>
      <c r="BP17" s="183"/>
      <c r="BQ17" s="184" t="str">
        <f t="shared" si="10"/>
        <v/>
      </c>
      <c r="BR17" s="185"/>
      <c r="BS17" s="195" t="s">
        <v>71</v>
      </c>
      <c r="BT17" s="196"/>
      <c r="BU17" s="196"/>
      <c r="BV17" s="196"/>
      <c r="BW17" s="197"/>
      <c r="BZ17" s="165" t="str">
        <f>IFERROR(VLOOKUP(D17&amp;G17,データシートマスタA!$J$3:$K$196,2,FALSE),"")</f>
        <v/>
      </c>
      <c r="CA17" s="165"/>
      <c r="CC17" s="165" t="str">
        <f>IFERROR(VLOOKUP(D17&amp;G17&amp;L17&amp;CF17&amp;CH17,データシートマスタA!$S$3:$V$196,4,FALSE),"")</f>
        <v/>
      </c>
      <c r="CD17" s="165"/>
      <c r="CE17" s="42"/>
      <c r="CF17" s="165" t="str">
        <f t="shared" si="11"/>
        <v>Y</v>
      </c>
      <c r="CG17" s="165"/>
      <c r="CH17" s="165" t="str">
        <f t="shared" si="12"/>
        <v>β</v>
      </c>
      <c r="CI17" s="165"/>
      <c r="CK17" s="165" t="str">
        <f t="shared" si="13"/>
        <v/>
      </c>
      <c r="CL17" s="165"/>
      <c r="CM17" s="110" t="str">
        <f t="shared" si="14"/>
        <v/>
      </c>
      <c r="CN17" s="112"/>
      <c r="CO17" s="110" t="str">
        <f t="shared" si="15"/>
        <v/>
      </c>
      <c r="CP17" s="112"/>
      <c r="CQ17" s="110" t="str">
        <f t="shared" si="16"/>
        <v/>
      </c>
      <c r="CR17" s="112"/>
      <c r="CS17" s="110" t="str">
        <f t="shared" si="17"/>
        <v/>
      </c>
      <c r="CT17" s="112"/>
      <c r="CU17" s="110" t="str">
        <f t="shared" si="18"/>
        <v/>
      </c>
      <c r="CV17" s="112"/>
      <c r="CW17" s="110" t="str">
        <f t="shared" si="19"/>
        <v/>
      </c>
      <c r="CX17" s="112"/>
      <c r="CY17" s="110" t="str">
        <f t="shared" si="20"/>
        <v/>
      </c>
      <c r="CZ17" s="112"/>
      <c r="DA17" s="110" t="str">
        <f t="shared" si="21"/>
        <v/>
      </c>
      <c r="DB17" s="112"/>
      <c r="DC17" s="110" t="str">
        <f t="shared" si="22"/>
        <v/>
      </c>
      <c r="DD17" s="112"/>
      <c r="DE17" s="165">
        <f t="shared" si="23"/>
        <v>0</v>
      </c>
      <c r="DF17" s="165"/>
      <c r="DH17" s="110">
        <f t="shared" si="24"/>
        <v>0</v>
      </c>
      <c r="DI17" s="112"/>
      <c r="DJ17" s="110">
        <f t="shared" si="25"/>
        <v>0</v>
      </c>
      <c r="DK17" s="112"/>
      <c r="DL17" s="110">
        <f t="shared" si="26"/>
        <v>0</v>
      </c>
      <c r="DM17" s="112"/>
      <c r="DN17" s="110">
        <f t="shared" si="27"/>
        <v>0</v>
      </c>
      <c r="DO17" s="112"/>
      <c r="DP17" s="110">
        <f t="shared" si="28"/>
        <v>0</v>
      </c>
      <c r="DQ17" s="112"/>
      <c r="DR17" s="110">
        <f t="shared" si="29"/>
        <v>0</v>
      </c>
      <c r="DS17" s="112"/>
      <c r="DT17" s="110">
        <f t="shared" si="30"/>
        <v>0</v>
      </c>
      <c r="DU17" s="112"/>
      <c r="DV17" s="110">
        <f t="shared" si="31"/>
        <v>0</v>
      </c>
      <c r="DW17" s="112"/>
      <c r="DX17" s="110">
        <f t="shared" si="32"/>
        <v>0</v>
      </c>
      <c r="DY17" s="112"/>
      <c r="DZ17" s="110">
        <f t="shared" si="33"/>
        <v>0</v>
      </c>
      <c r="EA17" s="112"/>
      <c r="EB17" s="165"/>
      <c r="EC17" s="165"/>
      <c r="EE17" s="110">
        <f t="shared" si="34"/>
        <v>0</v>
      </c>
      <c r="EF17" s="112"/>
      <c r="EG17" s="110">
        <f t="shared" si="35"/>
        <v>0</v>
      </c>
      <c r="EH17" s="112"/>
      <c r="EI17" s="110">
        <f t="shared" si="36"/>
        <v>0</v>
      </c>
      <c r="EJ17" s="112"/>
      <c r="EK17" s="110">
        <f t="shared" si="37"/>
        <v>0</v>
      </c>
      <c r="EL17" s="112"/>
      <c r="EM17" s="110">
        <f t="shared" si="38"/>
        <v>0</v>
      </c>
      <c r="EN17" s="112"/>
      <c r="EO17" s="110">
        <f t="shared" si="39"/>
        <v>0</v>
      </c>
      <c r="EP17" s="112"/>
      <c r="EQ17" s="110">
        <f t="shared" si="40"/>
        <v>0</v>
      </c>
      <c r="ER17" s="112"/>
      <c r="ES17" s="110">
        <f t="shared" si="41"/>
        <v>0</v>
      </c>
      <c r="ET17" s="112"/>
      <c r="EU17" s="110">
        <f t="shared" si="42"/>
        <v>0</v>
      </c>
      <c r="EV17" s="112"/>
      <c r="EW17" s="110">
        <f t="shared" si="43"/>
        <v>0</v>
      </c>
      <c r="EX17" s="112"/>
      <c r="EY17" s="165"/>
      <c r="EZ17" s="165"/>
      <c r="FB17" s="110">
        <f t="shared" si="44"/>
        <v>0</v>
      </c>
      <c r="FC17" s="112"/>
      <c r="FD17" s="110">
        <f t="shared" si="45"/>
        <v>0</v>
      </c>
      <c r="FE17" s="112"/>
      <c r="FF17" s="110">
        <f t="shared" si="46"/>
        <v>0</v>
      </c>
      <c r="FG17" s="112"/>
      <c r="FH17" s="110">
        <f t="shared" si="47"/>
        <v>0</v>
      </c>
      <c r="FI17" s="112"/>
      <c r="FJ17" s="110">
        <f t="shared" si="48"/>
        <v>0</v>
      </c>
      <c r="FK17" s="112"/>
      <c r="FL17" s="110">
        <f t="shared" si="49"/>
        <v>0</v>
      </c>
      <c r="FM17" s="112"/>
      <c r="FN17" s="110">
        <f t="shared" si="50"/>
        <v>0</v>
      </c>
      <c r="FO17" s="112"/>
      <c r="FP17" s="110">
        <f t="shared" si="51"/>
        <v>0</v>
      </c>
      <c r="FQ17" s="112"/>
      <c r="FR17" s="110">
        <f t="shared" si="52"/>
        <v>0</v>
      </c>
      <c r="FS17" s="112"/>
      <c r="FT17" s="110">
        <f t="shared" si="53"/>
        <v>0</v>
      </c>
      <c r="FU17" s="112"/>
      <c r="FV17" s="110">
        <f t="shared" si="54"/>
        <v>0</v>
      </c>
      <c r="FW17" s="112"/>
      <c r="FY17" s="110">
        <f t="shared" si="55"/>
        <v>0</v>
      </c>
      <c r="FZ17" s="112"/>
    </row>
    <row r="18" spans="2:182" ht="27.6" customHeight="1" x14ac:dyDescent="0.15">
      <c r="B18" s="45"/>
      <c r="C18" s="44">
        <v>6</v>
      </c>
      <c r="D18" s="167" t="s">
        <v>149</v>
      </c>
      <c r="E18" s="168"/>
      <c r="F18" s="169"/>
      <c r="G18" s="170" t="s">
        <v>71</v>
      </c>
      <c r="H18" s="170"/>
      <c r="I18" s="170"/>
      <c r="J18" s="170"/>
      <c r="K18" s="170"/>
      <c r="L18" s="171"/>
      <c r="M18" s="172"/>
      <c r="N18" s="173"/>
      <c r="O18" s="174" t="str">
        <f>IFERROR(VLOOKUP(D18&amp;G18&amp;L18&amp;CF18&amp;CH18,データシートマスタA!$S$3:$V$196,3,FALSE),"")</f>
        <v/>
      </c>
      <c r="P18" s="175"/>
      <c r="Q18" s="43" t="s">
        <v>72</v>
      </c>
      <c r="R18" s="189"/>
      <c r="S18" s="190"/>
      <c r="T18" s="191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4"/>
      <c r="BH18" s="181" t="str">
        <f t="shared" si="7"/>
        <v/>
      </c>
      <c r="BI18" s="182"/>
      <c r="BJ18" s="182"/>
      <c r="BK18" s="181">
        <f t="shared" si="8"/>
        <v>0</v>
      </c>
      <c r="BL18" s="182"/>
      <c r="BM18" s="182"/>
      <c r="BN18" s="183">
        <f t="shared" si="9"/>
        <v>0</v>
      </c>
      <c r="BO18" s="183"/>
      <c r="BP18" s="183"/>
      <c r="BQ18" s="184" t="str">
        <f t="shared" si="10"/>
        <v/>
      </c>
      <c r="BR18" s="185"/>
      <c r="BS18" s="195" t="s">
        <v>71</v>
      </c>
      <c r="BT18" s="196"/>
      <c r="BU18" s="196"/>
      <c r="BV18" s="196"/>
      <c r="BW18" s="197"/>
      <c r="BZ18" s="165" t="str">
        <f>IFERROR(VLOOKUP(D18&amp;G18,データシートマスタA!$J$3:$K$196,2,FALSE),"")</f>
        <v/>
      </c>
      <c r="CA18" s="165"/>
      <c r="CC18" s="165" t="str">
        <f>IFERROR(VLOOKUP(D18&amp;G18&amp;L18&amp;CF18&amp;CH18,データシートマスタA!$S$3:$V$196,4,FALSE),"")</f>
        <v/>
      </c>
      <c r="CD18" s="165"/>
      <c r="CE18" s="42"/>
      <c r="CF18" s="165" t="str">
        <f t="shared" si="11"/>
        <v>Y</v>
      </c>
      <c r="CG18" s="165"/>
      <c r="CH18" s="165" t="str">
        <f t="shared" si="12"/>
        <v>β</v>
      </c>
      <c r="CI18" s="165"/>
      <c r="CK18" s="165" t="str">
        <f t="shared" si="13"/>
        <v/>
      </c>
      <c r="CL18" s="165"/>
      <c r="CM18" s="110" t="str">
        <f t="shared" si="14"/>
        <v/>
      </c>
      <c r="CN18" s="112"/>
      <c r="CO18" s="110" t="str">
        <f t="shared" si="15"/>
        <v/>
      </c>
      <c r="CP18" s="112"/>
      <c r="CQ18" s="110" t="str">
        <f t="shared" si="16"/>
        <v/>
      </c>
      <c r="CR18" s="112"/>
      <c r="CS18" s="110" t="str">
        <f t="shared" si="17"/>
        <v/>
      </c>
      <c r="CT18" s="112"/>
      <c r="CU18" s="110" t="str">
        <f t="shared" si="18"/>
        <v/>
      </c>
      <c r="CV18" s="112"/>
      <c r="CW18" s="110" t="str">
        <f t="shared" si="19"/>
        <v/>
      </c>
      <c r="CX18" s="112"/>
      <c r="CY18" s="110" t="str">
        <f t="shared" si="20"/>
        <v/>
      </c>
      <c r="CZ18" s="112"/>
      <c r="DA18" s="110" t="str">
        <f t="shared" si="21"/>
        <v/>
      </c>
      <c r="DB18" s="112"/>
      <c r="DC18" s="110" t="str">
        <f t="shared" si="22"/>
        <v/>
      </c>
      <c r="DD18" s="112"/>
      <c r="DE18" s="165">
        <f t="shared" si="23"/>
        <v>0</v>
      </c>
      <c r="DF18" s="165"/>
      <c r="DH18" s="110">
        <f t="shared" si="24"/>
        <v>0</v>
      </c>
      <c r="DI18" s="112"/>
      <c r="DJ18" s="110">
        <f t="shared" si="25"/>
        <v>0</v>
      </c>
      <c r="DK18" s="112"/>
      <c r="DL18" s="110">
        <f t="shared" si="26"/>
        <v>0</v>
      </c>
      <c r="DM18" s="112"/>
      <c r="DN18" s="110">
        <f t="shared" si="27"/>
        <v>0</v>
      </c>
      <c r="DO18" s="112"/>
      <c r="DP18" s="110">
        <f t="shared" si="28"/>
        <v>0</v>
      </c>
      <c r="DQ18" s="112"/>
      <c r="DR18" s="110">
        <f t="shared" si="29"/>
        <v>0</v>
      </c>
      <c r="DS18" s="112"/>
      <c r="DT18" s="110">
        <f t="shared" si="30"/>
        <v>0</v>
      </c>
      <c r="DU18" s="112"/>
      <c r="DV18" s="110">
        <f t="shared" si="31"/>
        <v>0</v>
      </c>
      <c r="DW18" s="112"/>
      <c r="DX18" s="110">
        <f t="shared" si="32"/>
        <v>0</v>
      </c>
      <c r="DY18" s="112"/>
      <c r="DZ18" s="110">
        <f t="shared" si="33"/>
        <v>0</v>
      </c>
      <c r="EA18" s="112"/>
      <c r="EB18" s="165"/>
      <c r="EC18" s="165"/>
      <c r="EE18" s="110">
        <f t="shared" si="34"/>
        <v>0</v>
      </c>
      <c r="EF18" s="112"/>
      <c r="EG18" s="110">
        <f t="shared" si="35"/>
        <v>0</v>
      </c>
      <c r="EH18" s="112"/>
      <c r="EI18" s="110">
        <f t="shared" si="36"/>
        <v>0</v>
      </c>
      <c r="EJ18" s="112"/>
      <c r="EK18" s="110">
        <f t="shared" si="37"/>
        <v>0</v>
      </c>
      <c r="EL18" s="112"/>
      <c r="EM18" s="110">
        <f t="shared" si="38"/>
        <v>0</v>
      </c>
      <c r="EN18" s="112"/>
      <c r="EO18" s="110">
        <f t="shared" si="39"/>
        <v>0</v>
      </c>
      <c r="EP18" s="112"/>
      <c r="EQ18" s="110">
        <f t="shared" si="40"/>
        <v>0</v>
      </c>
      <c r="ER18" s="112"/>
      <c r="ES18" s="110">
        <f t="shared" si="41"/>
        <v>0</v>
      </c>
      <c r="ET18" s="112"/>
      <c r="EU18" s="110">
        <f t="shared" si="42"/>
        <v>0</v>
      </c>
      <c r="EV18" s="112"/>
      <c r="EW18" s="110">
        <f t="shared" si="43"/>
        <v>0</v>
      </c>
      <c r="EX18" s="112"/>
      <c r="EY18" s="165"/>
      <c r="EZ18" s="165"/>
      <c r="FB18" s="110">
        <f t="shared" si="44"/>
        <v>0</v>
      </c>
      <c r="FC18" s="112"/>
      <c r="FD18" s="110">
        <f t="shared" si="45"/>
        <v>0</v>
      </c>
      <c r="FE18" s="112"/>
      <c r="FF18" s="110">
        <f t="shared" si="46"/>
        <v>0</v>
      </c>
      <c r="FG18" s="112"/>
      <c r="FH18" s="110">
        <f t="shared" si="47"/>
        <v>0</v>
      </c>
      <c r="FI18" s="112"/>
      <c r="FJ18" s="110">
        <f t="shared" si="48"/>
        <v>0</v>
      </c>
      <c r="FK18" s="112"/>
      <c r="FL18" s="110">
        <f t="shared" si="49"/>
        <v>0</v>
      </c>
      <c r="FM18" s="112"/>
      <c r="FN18" s="110">
        <f t="shared" si="50"/>
        <v>0</v>
      </c>
      <c r="FO18" s="112"/>
      <c r="FP18" s="110">
        <f t="shared" si="51"/>
        <v>0</v>
      </c>
      <c r="FQ18" s="112"/>
      <c r="FR18" s="110">
        <f t="shared" si="52"/>
        <v>0</v>
      </c>
      <c r="FS18" s="112"/>
      <c r="FT18" s="110">
        <f t="shared" si="53"/>
        <v>0</v>
      </c>
      <c r="FU18" s="112"/>
      <c r="FV18" s="110">
        <f t="shared" si="54"/>
        <v>0</v>
      </c>
      <c r="FW18" s="112"/>
      <c r="FY18" s="110">
        <f t="shared" si="55"/>
        <v>0</v>
      </c>
      <c r="FZ18" s="112"/>
    </row>
    <row r="19" spans="2:182" ht="27.6" customHeight="1" x14ac:dyDescent="0.15">
      <c r="B19" s="45"/>
      <c r="C19" s="44">
        <v>7</v>
      </c>
      <c r="D19" s="167" t="s">
        <v>149</v>
      </c>
      <c r="E19" s="168"/>
      <c r="F19" s="169"/>
      <c r="G19" s="170" t="s">
        <v>71</v>
      </c>
      <c r="H19" s="170"/>
      <c r="I19" s="170"/>
      <c r="J19" s="170"/>
      <c r="K19" s="170"/>
      <c r="L19" s="171"/>
      <c r="M19" s="172"/>
      <c r="N19" s="173"/>
      <c r="O19" s="174" t="str">
        <f>IFERROR(VLOOKUP(D19&amp;G19&amp;L19&amp;CF19&amp;CH19,データシートマスタA!$S$3:$V$196,3,FALSE),"")</f>
        <v/>
      </c>
      <c r="P19" s="175"/>
      <c r="Q19" s="43" t="s">
        <v>72</v>
      </c>
      <c r="R19" s="189"/>
      <c r="S19" s="190"/>
      <c r="T19" s="191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3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4"/>
      <c r="BH19" s="181" t="str">
        <f t="shared" si="7"/>
        <v/>
      </c>
      <c r="BI19" s="182"/>
      <c r="BJ19" s="182"/>
      <c r="BK19" s="181">
        <f t="shared" si="8"/>
        <v>0</v>
      </c>
      <c r="BL19" s="182"/>
      <c r="BM19" s="182"/>
      <c r="BN19" s="183">
        <f t="shared" si="9"/>
        <v>0</v>
      </c>
      <c r="BO19" s="183"/>
      <c r="BP19" s="183"/>
      <c r="BQ19" s="184" t="str">
        <f t="shared" si="10"/>
        <v/>
      </c>
      <c r="BR19" s="185"/>
      <c r="BS19" s="195" t="s">
        <v>71</v>
      </c>
      <c r="BT19" s="196"/>
      <c r="BU19" s="196"/>
      <c r="BV19" s="196"/>
      <c r="BW19" s="197"/>
      <c r="BZ19" s="165" t="str">
        <f>IFERROR(VLOOKUP(D19&amp;G19,データシートマスタA!$J$3:$K$196,2,FALSE),"")</f>
        <v/>
      </c>
      <c r="CA19" s="165"/>
      <c r="CC19" s="165" t="str">
        <f>IFERROR(VLOOKUP(D19&amp;G19&amp;L19&amp;CF19&amp;CH19,データシートマスタA!$S$3:$V$196,4,FALSE),"")</f>
        <v/>
      </c>
      <c r="CD19" s="165"/>
      <c r="CE19" s="42"/>
      <c r="CF19" s="165" t="str">
        <f t="shared" si="11"/>
        <v>Y</v>
      </c>
      <c r="CG19" s="165"/>
      <c r="CH19" s="165" t="str">
        <f t="shared" si="12"/>
        <v>β</v>
      </c>
      <c r="CI19" s="165"/>
      <c r="CK19" s="165" t="str">
        <f t="shared" si="13"/>
        <v/>
      </c>
      <c r="CL19" s="165"/>
      <c r="CM19" s="110" t="str">
        <f t="shared" si="14"/>
        <v/>
      </c>
      <c r="CN19" s="112"/>
      <c r="CO19" s="110" t="str">
        <f t="shared" si="15"/>
        <v/>
      </c>
      <c r="CP19" s="112"/>
      <c r="CQ19" s="110" t="str">
        <f t="shared" si="16"/>
        <v/>
      </c>
      <c r="CR19" s="112"/>
      <c r="CS19" s="110" t="str">
        <f t="shared" si="17"/>
        <v/>
      </c>
      <c r="CT19" s="112"/>
      <c r="CU19" s="110" t="str">
        <f t="shared" si="18"/>
        <v/>
      </c>
      <c r="CV19" s="112"/>
      <c r="CW19" s="110" t="str">
        <f t="shared" si="19"/>
        <v/>
      </c>
      <c r="CX19" s="112"/>
      <c r="CY19" s="110" t="str">
        <f t="shared" si="20"/>
        <v/>
      </c>
      <c r="CZ19" s="112"/>
      <c r="DA19" s="110" t="str">
        <f t="shared" si="21"/>
        <v/>
      </c>
      <c r="DB19" s="112"/>
      <c r="DC19" s="110" t="str">
        <f t="shared" si="22"/>
        <v/>
      </c>
      <c r="DD19" s="112"/>
      <c r="DE19" s="165">
        <f t="shared" si="23"/>
        <v>0</v>
      </c>
      <c r="DF19" s="165"/>
      <c r="DH19" s="110">
        <f t="shared" si="24"/>
        <v>0</v>
      </c>
      <c r="DI19" s="112"/>
      <c r="DJ19" s="110">
        <f t="shared" si="25"/>
        <v>0</v>
      </c>
      <c r="DK19" s="112"/>
      <c r="DL19" s="110">
        <f t="shared" si="26"/>
        <v>0</v>
      </c>
      <c r="DM19" s="112"/>
      <c r="DN19" s="110">
        <f t="shared" si="27"/>
        <v>0</v>
      </c>
      <c r="DO19" s="112"/>
      <c r="DP19" s="110">
        <f t="shared" si="28"/>
        <v>0</v>
      </c>
      <c r="DQ19" s="112"/>
      <c r="DR19" s="110">
        <f t="shared" si="29"/>
        <v>0</v>
      </c>
      <c r="DS19" s="112"/>
      <c r="DT19" s="110">
        <f t="shared" si="30"/>
        <v>0</v>
      </c>
      <c r="DU19" s="112"/>
      <c r="DV19" s="110">
        <f t="shared" si="31"/>
        <v>0</v>
      </c>
      <c r="DW19" s="112"/>
      <c r="DX19" s="110">
        <f t="shared" si="32"/>
        <v>0</v>
      </c>
      <c r="DY19" s="112"/>
      <c r="DZ19" s="110">
        <f t="shared" si="33"/>
        <v>0</v>
      </c>
      <c r="EA19" s="112"/>
      <c r="EB19" s="165"/>
      <c r="EC19" s="165"/>
      <c r="EE19" s="110">
        <f t="shared" si="34"/>
        <v>0</v>
      </c>
      <c r="EF19" s="112"/>
      <c r="EG19" s="110">
        <f t="shared" si="35"/>
        <v>0</v>
      </c>
      <c r="EH19" s="112"/>
      <c r="EI19" s="110">
        <f t="shared" si="36"/>
        <v>0</v>
      </c>
      <c r="EJ19" s="112"/>
      <c r="EK19" s="110">
        <f t="shared" si="37"/>
        <v>0</v>
      </c>
      <c r="EL19" s="112"/>
      <c r="EM19" s="110">
        <f t="shared" si="38"/>
        <v>0</v>
      </c>
      <c r="EN19" s="112"/>
      <c r="EO19" s="110">
        <f t="shared" si="39"/>
        <v>0</v>
      </c>
      <c r="EP19" s="112"/>
      <c r="EQ19" s="110">
        <f t="shared" si="40"/>
        <v>0</v>
      </c>
      <c r="ER19" s="112"/>
      <c r="ES19" s="110">
        <f t="shared" si="41"/>
        <v>0</v>
      </c>
      <c r="ET19" s="112"/>
      <c r="EU19" s="110">
        <f t="shared" si="42"/>
        <v>0</v>
      </c>
      <c r="EV19" s="112"/>
      <c r="EW19" s="110">
        <f t="shared" si="43"/>
        <v>0</v>
      </c>
      <c r="EX19" s="112"/>
      <c r="EY19" s="165"/>
      <c r="EZ19" s="165"/>
      <c r="FB19" s="110">
        <f t="shared" si="44"/>
        <v>0</v>
      </c>
      <c r="FC19" s="112"/>
      <c r="FD19" s="110">
        <f t="shared" si="45"/>
        <v>0</v>
      </c>
      <c r="FE19" s="112"/>
      <c r="FF19" s="110">
        <f t="shared" si="46"/>
        <v>0</v>
      </c>
      <c r="FG19" s="112"/>
      <c r="FH19" s="110">
        <f t="shared" si="47"/>
        <v>0</v>
      </c>
      <c r="FI19" s="112"/>
      <c r="FJ19" s="110">
        <f t="shared" si="48"/>
        <v>0</v>
      </c>
      <c r="FK19" s="112"/>
      <c r="FL19" s="110">
        <f t="shared" si="49"/>
        <v>0</v>
      </c>
      <c r="FM19" s="112"/>
      <c r="FN19" s="110">
        <f t="shared" si="50"/>
        <v>0</v>
      </c>
      <c r="FO19" s="112"/>
      <c r="FP19" s="110">
        <f t="shared" si="51"/>
        <v>0</v>
      </c>
      <c r="FQ19" s="112"/>
      <c r="FR19" s="110">
        <f t="shared" si="52"/>
        <v>0</v>
      </c>
      <c r="FS19" s="112"/>
      <c r="FT19" s="110">
        <f t="shared" si="53"/>
        <v>0</v>
      </c>
      <c r="FU19" s="112"/>
      <c r="FV19" s="110">
        <f t="shared" si="54"/>
        <v>0</v>
      </c>
      <c r="FW19" s="112"/>
      <c r="FY19" s="110">
        <f t="shared" si="55"/>
        <v>0</v>
      </c>
      <c r="FZ19" s="112"/>
    </row>
    <row r="20" spans="2:182" ht="27.6" customHeight="1" x14ac:dyDescent="0.15">
      <c r="B20" s="45"/>
      <c r="C20" s="44">
        <v>8</v>
      </c>
      <c r="D20" s="167" t="s">
        <v>149</v>
      </c>
      <c r="E20" s="168"/>
      <c r="F20" s="169"/>
      <c r="G20" s="170" t="s">
        <v>71</v>
      </c>
      <c r="H20" s="170"/>
      <c r="I20" s="170"/>
      <c r="J20" s="170"/>
      <c r="K20" s="170"/>
      <c r="L20" s="171"/>
      <c r="M20" s="172"/>
      <c r="N20" s="173"/>
      <c r="O20" s="174" t="str">
        <f>IFERROR(VLOOKUP(D20&amp;G20&amp;L20&amp;CF20&amp;CH20,データシートマスタA!$S$3:$V$196,3,FALSE),"")</f>
        <v/>
      </c>
      <c r="P20" s="175"/>
      <c r="Q20" s="43" t="s">
        <v>72</v>
      </c>
      <c r="R20" s="189"/>
      <c r="S20" s="190"/>
      <c r="T20" s="191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4"/>
      <c r="BH20" s="181" t="str">
        <f t="shared" si="7"/>
        <v/>
      </c>
      <c r="BI20" s="182"/>
      <c r="BJ20" s="182"/>
      <c r="BK20" s="181">
        <f t="shared" si="8"/>
        <v>0</v>
      </c>
      <c r="BL20" s="182"/>
      <c r="BM20" s="182"/>
      <c r="BN20" s="183">
        <f t="shared" si="9"/>
        <v>0</v>
      </c>
      <c r="BO20" s="183"/>
      <c r="BP20" s="183"/>
      <c r="BQ20" s="184" t="str">
        <f t="shared" si="10"/>
        <v/>
      </c>
      <c r="BR20" s="185"/>
      <c r="BS20" s="195" t="s">
        <v>71</v>
      </c>
      <c r="BT20" s="196"/>
      <c r="BU20" s="196"/>
      <c r="BV20" s="196"/>
      <c r="BW20" s="197"/>
      <c r="BZ20" s="165" t="str">
        <f>IFERROR(VLOOKUP(D20&amp;G20,データシートマスタA!$J$3:$K$196,2,FALSE),"")</f>
        <v/>
      </c>
      <c r="CA20" s="165"/>
      <c r="CC20" s="165" t="str">
        <f>IFERROR(VLOOKUP(D20&amp;G20&amp;L20&amp;CF20&amp;CH20,データシートマスタA!$S$3:$V$196,4,FALSE),"")</f>
        <v/>
      </c>
      <c r="CD20" s="165"/>
      <c r="CE20" s="42"/>
      <c r="CF20" s="165" t="str">
        <f t="shared" si="11"/>
        <v>Y</v>
      </c>
      <c r="CG20" s="165"/>
      <c r="CH20" s="165" t="str">
        <f t="shared" si="12"/>
        <v>β</v>
      </c>
      <c r="CI20" s="165"/>
      <c r="CK20" s="165" t="str">
        <f t="shared" si="13"/>
        <v/>
      </c>
      <c r="CL20" s="165"/>
      <c r="CM20" s="110" t="str">
        <f t="shared" si="14"/>
        <v/>
      </c>
      <c r="CN20" s="112"/>
      <c r="CO20" s="110" t="str">
        <f t="shared" si="15"/>
        <v/>
      </c>
      <c r="CP20" s="112"/>
      <c r="CQ20" s="110" t="str">
        <f t="shared" si="16"/>
        <v/>
      </c>
      <c r="CR20" s="112"/>
      <c r="CS20" s="110" t="str">
        <f t="shared" si="17"/>
        <v/>
      </c>
      <c r="CT20" s="112"/>
      <c r="CU20" s="110" t="str">
        <f t="shared" si="18"/>
        <v/>
      </c>
      <c r="CV20" s="112"/>
      <c r="CW20" s="110" t="str">
        <f t="shared" si="19"/>
        <v/>
      </c>
      <c r="CX20" s="112"/>
      <c r="CY20" s="110" t="str">
        <f t="shared" si="20"/>
        <v/>
      </c>
      <c r="CZ20" s="112"/>
      <c r="DA20" s="110" t="str">
        <f t="shared" si="21"/>
        <v/>
      </c>
      <c r="DB20" s="112"/>
      <c r="DC20" s="110" t="str">
        <f t="shared" si="22"/>
        <v/>
      </c>
      <c r="DD20" s="112"/>
      <c r="DE20" s="165">
        <f t="shared" si="23"/>
        <v>0</v>
      </c>
      <c r="DF20" s="165"/>
      <c r="DH20" s="110">
        <f t="shared" si="24"/>
        <v>0</v>
      </c>
      <c r="DI20" s="112"/>
      <c r="DJ20" s="110">
        <f t="shared" si="25"/>
        <v>0</v>
      </c>
      <c r="DK20" s="112"/>
      <c r="DL20" s="110">
        <f t="shared" si="26"/>
        <v>0</v>
      </c>
      <c r="DM20" s="112"/>
      <c r="DN20" s="110">
        <f t="shared" si="27"/>
        <v>0</v>
      </c>
      <c r="DO20" s="112"/>
      <c r="DP20" s="110">
        <f t="shared" si="28"/>
        <v>0</v>
      </c>
      <c r="DQ20" s="112"/>
      <c r="DR20" s="110">
        <f t="shared" si="29"/>
        <v>0</v>
      </c>
      <c r="DS20" s="112"/>
      <c r="DT20" s="110">
        <f t="shared" si="30"/>
        <v>0</v>
      </c>
      <c r="DU20" s="112"/>
      <c r="DV20" s="110">
        <f t="shared" si="31"/>
        <v>0</v>
      </c>
      <c r="DW20" s="112"/>
      <c r="DX20" s="110">
        <f t="shared" si="32"/>
        <v>0</v>
      </c>
      <c r="DY20" s="112"/>
      <c r="DZ20" s="110">
        <f t="shared" si="33"/>
        <v>0</v>
      </c>
      <c r="EA20" s="112"/>
      <c r="EB20" s="165"/>
      <c r="EC20" s="165"/>
      <c r="EE20" s="110">
        <f t="shared" si="34"/>
        <v>0</v>
      </c>
      <c r="EF20" s="112"/>
      <c r="EG20" s="110">
        <f t="shared" si="35"/>
        <v>0</v>
      </c>
      <c r="EH20" s="112"/>
      <c r="EI20" s="110">
        <f t="shared" si="36"/>
        <v>0</v>
      </c>
      <c r="EJ20" s="112"/>
      <c r="EK20" s="110">
        <f t="shared" si="37"/>
        <v>0</v>
      </c>
      <c r="EL20" s="112"/>
      <c r="EM20" s="110">
        <f t="shared" si="38"/>
        <v>0</v>
      </c>
      <c r="EN20" s="112"/>
      <c r="EO20" s="110">
        <f t="shared" si="39"/>
        <v>0</v>
      </c>
      <c r="EP20" s="112"/>
      <c r="EQ20" s="110">
        <f t="shared" si="40"/>
        <v>0</v>
      </c>
      <c r="ER20" s="112"/>
      <c r="ES20" s="110">
        <f t="shared" si="41"/>
        <v>0</v>
      </c>
      <c r="ET20" s="112"/>
      <c r="EU20" s="110">
        <f t="shared" si="42"/>
        <v>0</v>
      </c>
      <c r="EV20" s="112"/>
      <c r="EW20" s="110">
        <f t="shared" si="43"/>
        <v>0</v>
      </c>
      <c r="EX20" s="112"/>
      <c r="EY20" s="165"/>
      <c r="EZ20" s="165"/>
      <c r="FB20" s="110">
        <f t="shared" si="44"/>
        <v>0</v>
      </c>
      <c r="FC20" s="112"/>
      <c r="FD20" s="110">
        <f t="shared" si="45"/>
        <v>0</v>
      </c>
      <c r="FE20" s="112"/>
      <c r="FF20" s="110">
        <f t="shared" si="46"/>
        <v>0</v>
      </c>
      <c r="FG20" s="112"/>
      <c r="FH20" s="110">
        <f t="shared" si="47"/>
        <v>0</v>
      </c>
      <c r="FI20" s="112"/>
      <c r="FJ20" s="110">
        <f t="shared" si="48"/>
        <v>0</v>
      </c>
      <c r="FK20" s="112"/>
      <c r="FL20" s="110">
        <f t="shared" si="49"/>
        <v>0</v>
      </c>
      <c r="FM20" s="112"/>
      <c r="FN20" s="110">
        <f t="shared" si="50"/>
        <v>0</v>
      </c>
      <c r="FO20" s="112"/>
      <c r="FP20" s="110">
        <f t="shared" si="51"/>
        <v>0</v>
      </c>
      <c r="FQ20" s="112"/>
      <c r="FR20" s="110">
        <f t="shared" si="52"/>
        <v>0</v>
      </c>
      <c r="FS20" s="112"/>
      <c r="FT20" s="110">
        <f t="shared" si="53"/>
        <v>0</v>
      </c>
      <c r="FU20" s="112"/>
      <c r="FV20" s="110">
        <f t="shared" si="54"/>
        <v>0</v>
      </c>
      <c r="FW20" s="112"/>
      <c r="FY20" s="110">
        <f t="shared" si="55"/>
        <v>0</v>
      </c>
      <c r="FZ20" s="112"/>
    </row>
    <row r="21" spans="2:182" ht="27.6" customHeight="1" x14ac:dyDescent="0.15">
      <c r="B21" s="45"/>
      <c r="C21" s="44">
        <v>9</v>
      </c>
      <c r="D21" s="167" t="s">
        <v>149</v>
      </c>
      <c r="E21" s="168"/>
      <c r="F21" s="169"/>
      <c r="G21" s="170" t="s">
        <v>71</v>
      </c>
      <c r="H21" s="170"/>
      <c r="I21" s="170"/>
      <c r="J21" s="170"/>
      <c r="K21" s="170"/>
      <c r="L21" s="171"/>
      <c r="M21" s="172"/>
      <c r="N21" s="173"/>
      <c r="O21" s="174" t="str">
        <f>IFERROR(VLOOKUP(D21&amp;G21&amp;L21&amp;CF21&amp;CH21,データシートマスタA!$S$3:$V$196,3,FALSE),"")</f>
        <v/>
      </c>
      <c r="P21" s="175"/>
      <c r="Q21" s="43" t="s">
        <v>72</v>
      </c>
      <c r="R21" s="189"/>
      <c r="S21" s="190"/>
      <c r="T21" s="191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3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4"/>
      <c r="BH21" s="181" t="str">
        <f t="shared" si="7"/>
        <v/>
      </c>
      <c r="BI21" s="182"/>
      <c r="BJ21" s="182"/>
      <c r="BK21" s="181">
        <f t="shared" si="8"/>
        <v>0</v>
      </c>
      <c r="BL21" s="182"/>
      <c r="BM21" s="182"/>
      <c r="BN21" s="183">
        <f t="shared" si="9"/>
        <v>0</v>
      </c>
      <c r="BO21" s="183"/>
      <c r="BP21" s="183"/>
      <c r="BQ21" s="184" t="str">
        <f t="shared" si="10"/>
        <v/>
      </c>
      <c r="BR21" s="185"/>
      <c r="BS21" s="195" t="s">
        <v>71</v>
      </c>
      <c r="BT21" s="196"/>
      <c r="BU21" s="196"/>
      <c r="BV21" s="196"/>
      <c r="BW21" s="197"/>
      <c r="BZ21" s="165" t="str">
        <f>IFERROR(VLOOKUP(D21&amp;G21,データシートマスタA!$J$3:$K$196,2,FALSE),"")</f>
        <v/>
      </c>
      <c r="CA21" s="165"/>
      <c r="CC21" s="165" t="str">
        <f>IFERROR(VLOOKUP(D21&amp;G21&amp;L21&amp;CF21&amp;CH21,データシートマスタA!$S$3:$V$196,4,FALSE),"")</f>
        <v/>
      </c>
      <c r="CD21" s="165"/>
      <c r="CE21" s="42"/>
      <c r="CF21" s="165" t="str">
        <f t="shared" si="11"/>
        <v>Y</v>
      </c>
      <c r="CG21" s="165"/>
      <c r="CH21" s="165" t="str">
        <f t="shared" si="12"/>
        <v>β</v>
      </c>
      <c r="CI21" s="165"/>
      <c r="CK21" s="165" t="str">
        <f t="shared" si="13"/>
        <v/>
      </c>
      <c r="CL21" s="165"/>
      <c r="CM21" s="110" t="str">
        <f t="shared" si="14"/>
        <v/>
      </c>
      <c r="CN21" s="112"/>
      <c r="CO21" s="110" t="str">
        <f t="shared" si="15"/>
        <v/>
      </c>
      <c r="CP21" s="112"/>
      <c r="CQ21" s="110" t="str">
        <f t="shared" si="16"/>
        <v/>
      </c>
      <c r="CR21" s="112"/>
      <c r="CS21" s="110" t="str">
        <f t="shared" si="17"/>
        <v/>
      </c>
      <c r="CT21" s="112"/>
      <c r="CU21" s="110" t="str">
        <f t="shared" si="18"/>
        <v/>
      </c>
      <c r="CV21" s="112"/>
      <c r="CW21" s="110" t="str">
        <f t="shared" si="19"/>
        <v/>
      </c>
      <c r="CX21" s="112"/>
      <c r="CY21" s="110" t="str">
        <f t="shared" si="20"/>
        <v/>
      </c>
      <c r="CZ21" s="112"/>
      <c r="DA21" s="110" t="str">
        <f t="shared" si="21"/>
        <v/>
      </c>
      <c r="DB21" s="112"/>
      <c r="DC21" s="110" t="str">
        <f t="shared" si="22"/>
        <v/>
      </c>
      <c r="DD21" s="112"/>
      <c r="DE21" s="165">
        <f t="shared" si="23"/>
        <v>0</v>
      </c>
      <c r="DF21" s="165"/>
      <c r="DH21" s="110">
        <f t="shared" si="24"/>
        <v>0</v>
      </c>
      <c r="DI21" s="112"/>
      <c r="DJ21" s="110">
        <f t="shared" si="25"/>
        <v>0</v>
      </c>
      <c r="DK21" s="112"/>
      <c r="DL21" s="110">
        <f t="shared" si="26"/>
        <v>0</v>
      </c>
      <c r="DM21" s="112"/>
      <c r="DN21" s="110">
        <f t="shared" si="27"/>
        <v>0</v>
      </c>
      <c r="DO21" s="112"/>
      <c r="DP21" s="110">
        <f t="shared" si="28"/>
        <v>0</v>
      </c>
      <c r="DQ21" s="112"/>
      <c r="DR21" s="110">
        <f t="shared" si="29"/>
        <v>0</v>
      </c>
      <c r="DS21" s="112"/>
      <c r="DT21" s="110">
        <f t="shared" si="30"/>
        <v>0</v>
      </c>
      <c r="DU21" s="112"/>
      <c r="DV21" s="110">
        <f t="shared" si="31"/>
        <v>0</v>
      </c>
      <c r="DW21" s="112"/>
      <c r="DX21" s="110">
        <f t="shared" si="32"/>
        <v>0</v>
      </c>
      <c r="DY21" s="112"/>
      <c r="DZ21" s="110">
        <f t="shared" si="33"/>
        <v>0</v>
      </c>
      <c r="EA21" s="112"/>
      <c r="EB21" s="165"/>
      <c r="EC21" s="165"/>
      <c r="EE21" s="110">
        <f t="shared" si="34"/>
        <v>0</v>
      </c>
      <c r="EF21" s="112"/>
      <c r="EG21" s="110">
        <f t="shared" si="35"/>
        <v>0</v>
      </c>
      <c r="EH21" s="112"/>
      <c r="EI21" s="110">
        <f t="shared" si="36"/>
        <v>0</v>
      </c>
      <c r="EJ21" s="112"/>
      <c r="EK21" s="110">
        <f t="shared" si="37"/>
        <v>0</v>
      </c>
      <c r="EL21" s="112"/>
      <c r="EM21" s="110">
        <f t="shared" si="38"/>
        <v>0</v>
      </c>
      <c r="EN21" s="112"/>
      <c r="EO21" s="110">
        <f t="shared" si="39"/>
        <v>0</v>
      </c>
      <c r="EP21" s="112"/>
      <c r="EQ21" s="110">
        <f t="shared" si="40"/>
        <v>0</v>
      </c>
      <c r="ER21" s="112"/>
      <c r="ES21" s="110">
        <f t="shared" si="41"/>
        <v>0</v>
      </c>
      <c r="ET21" s="112"/>
      <c r="EU21" s="110">
        <f t="shared" si="42"/>
        <v>0</v>
      </c>
      <c r="EV21" s="112"/>
      <c r="EW21" s="110">
        <f t="shared" si="43"/>
        <v>0</v>
      </c>
      <c r="EX21" s="112"/>
      <c r="EY21" s="165"/>
      <c r="EZ21" s="165"/>
      <c r="FB21" s="110">
        <f t="shared" si="44"/>
        <v>0</v>
      </c>
      <c r="FC21" s="112"/>
      <c r="FD21" s="110">
        <f t="shared" si="45"/>
        <v>0</v>
      </c>
      <c r="FE21" s="112"/>
      <c r="FF21" s="110">
        <f t="shared" si="46"/>
        <v>0</v>
      </c>
      <c r="FG21" s="112"/>
      <c r="FH21" s="110">
        <f t="shared" si="47"/>
        <v>0</v>
      </c>
      <c r="FI21" s="112"/>
      <c r="FJ21" s="110">
        <f t="shared" si="48"/>
        <v>0</v>
      </c>
      <c r="FK21" s="112"/>
      <c r="FL21" s="110">
        <f t="shared" si="49"/>
        <v>0</v>
      </c>
      <c r="FM21" s="112"/>
      <c r="FN21" s="110">
        <f t="shared" si="50"/>
        <v>0</v>
      </c>
      <c r="FO21" s="112"/>
      <c r="FP21" s="110">
        <f t="shared" si="51"/>
        <v>0</v>
      </c>
      <c r="FQ21" s="112"/>
      <c r="FR21" s="110">
        <f t="shared" si="52"/>
        <v>0</v>
      </c>
      <c r="FS21" s="112"/>
      <c r="FT21" s="110">
        <f t="shared" si="53"/>
        <v>0</v>
      </c>
      <c r="FU21" s="112"/>
      <c r="FV21" s="110">
        <f t="shared" si="54"/>
        <v>0</v>
      </c>
      <c r="FW21" s="112"/>
      <c r="FY21" s="110">
        <f t="shared" si="55"/>
        <v>0</v>
      </c>
      <c r="FZ21" s="112"/>
    </row>
    <row r="22" spans="2:182" ht="27.6" customHeight="1" thickBot="1" x14ac:dyDescent="0.2">
      <c r="B22" s="45"/>
      <c r="C22" s="44">
        <v>10</v>
      </c>
      <c r="D22" s="167" t="s">
        <v>149</v>
      </c>
      <c r="E22" s="168"/>
      <c r="F22" s="169"/>
      <c r="G22" s="170" t="s">
        <v>71</v>
      </c>
      <c r="H22" s="170"/>
      <c r="I22" s="170"/>
      <c r="J22" s="170"/>
      <c r="K22" s="170"/>
      <c r="L22" s="171"/>
      <c r="M22" s="172"/>
      <c r="N22" s="173"/>
      <c r="O22" s="174" t="str">
        <f>IFERROR(VLOOKUP(D22&amp;G22&amp;L22&amp;CF22&amp;CH22,データシートマスタA!$S$3:$V$196,3,FALSE),"")</f>
        <v/>
      </c>
      <c r="P22" s="175"/>
      <c r="Q22" s="43" t="s">
        <v>72</v>
      </c>
      <c r="R22" s="198"/>
      <c r="S22" s="199"/>
      <c r="T22" s="200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2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192"/>
      <c r="BA22" s="192"/>
      <c r="BB22" s="192"/>
      <c r="BC22" s="192"/>
      <c r="BD22" s="192"/>
      <c r="BE22" s="192"/>
      <c r="BF22" s="192"/>
      <c r="BG22" s="194"/>
      <c r="BH22" s="181" t="str">
        <f t="shared" si="7"/>
        <v/>
      </c>
      <c r="BI22" s="182"/>
      <c r="BJ22" s="182"/>
      <c r="BK22" s="181">
        <f t="shared" si="8"/>
        <v>0</v>
      </c>
      <c r="BL22" s="182"/>
      <c r="BM22" s="182"/>
      <c r="BN22" s="183">
        <f t="shared" si="9"/>
        <v>0</v>
      </c>
      <c r="BO22" s="183"/>
      <c r="BP22" s="183"/>
      <c r="BQ22" s="184" t="str">
        <f t="shared" si="10"/>
        <v/>
      </c>
      <c r="BR22" s="185"/>
      <c r="BS22" s="203" t="s">
        <v>71</v>
      </c>
      <c r="BT22" s="204"/>
      <c r="BU22" s="204"/>
      <c r="BV22" s="204"/>
      <c r="BW22" s="205"/>
      <c r="BZ22" s="165" t="str">
        <f>IFERROR(VLOOKUP(D22&amp;G22,データシートマスタA!$J$3:$K$196,2,FALSE),"")</f>
        <v/>
      </c>
      <c r="CA22" s="165"/>
      <c r="CC22" s="165" t="str">
        <f>IFERROR(VLOOKUP(D22&amp;G22&amp;L22&amp;CF22&amp;CH22,データシートマスタA!$S$3:$V$196,4,FALSE),"")</f>
        <v/>
      </c>
      <c r="CD22" s="165"/>
      <c r="CE22" s="42"/>
      <c r="CF22" s="165" t="str">
        <f t="shared" si="11"/>
        <v>Y</v>
      </c>
      <c r="CG22" s="165"/>
      <c r="CH22" s="165" t="str">
        <f t="shared" si="12"/>
        <v>β</v>
      </c>
      <c r="CI22" s="165"/>
      <c r="CK22" s="165" t="str">
        <f t="shared" si="13"/>
        <v/>
      </c>
      <c r="CL22" s="165"/>
      <c r="CM22" s="110" t="str">
        <f t="shared" si="14"/>
        <v/>
      </c>
      <c r="CN22" s="112"/>
      <c r="CO22" s="110" t="str">
        <f t="shared" si="15"/>
        <v/>
      </c>
      <c r="CP22" s="112"/>
      <c r="CQ22" s="110" t="str">
        <f t="shared" si="16"/>
        <v/>
      </c>
      <c r="CR22" s="112"/>
      <c r="CS22" s="110" t="str">
        <f t="shared" si="17"/>
        <v/>
      </c>
      <c r="CT22" s="112"/>
      <c r="CU22" s="110" t="str">
        <f t="shared" si="18"/>
        <v/>
      </c>
      <c r="CV22" s="112"/>
      <c r="CW22" s="110" t="str">
        <f t="shared" si="19"/>
        <v/>
      </c>
      <c r="CX22" s="112"/>
      <c r="CY22" s="110" t="str">
        <f t="shared" si="20"/>
        <v/>
      </c>
      <c r="CZ22" s="112"/>
      <c r="DA22" s="110" t="str">
        <f t="shared" si="21"/>
        <v/>
      </c>
      <c r="DB22" s="112"/>
      <c r="DC22" s="110" t="str">
        <f t="shared" si="22"/>
        <v/>
      </c>
      <c r="DD22" s="112"/>
      <c r="DE22" s="165">
        <f t="shared" si="23"/>
        <v>0</v>
      </c>
      <c r="DF22" s="165"/>
      <c r="DH22" s="110">
        <f t="shared" si="24"/>
        <v>0</v>
      </c>
      <c r="DI22" s="112"/>
      <c r="DJ22" s="110">
        <f t="shared" si="25"/>
        <v>0</v>
      </c>
      <c r="DK22" s="112"/>
      <c r="DL22" s="110">
        <f t="shared" si="26"/>
        <v>0</v>
      </c>
      <c r="DM22" s="112"/>
      <c r="DN22" s="110">
        <f t="shared" si="27"/>
        <v>0</v>
      </c>
      <c r="DO22" s="112"/>
      <c r="DP22" s="110">
        <f t="shared" si="28"/>
        <v>0</v>
      </c>
      <c r="DQ22" s="112"/>
      <c r="DR22" s="110">
        <f t="shared" si="29"/>
        <v>0</v>
      </c>
      <c r="DS22" s="112"/>
      <c r="DT22" s="110">
        <f t="shared" si="30"/>
        <v>0</v>
      </c>
      <c r="DU22" s="112"/>
      <c r="DV22" s="110">
        <f t="shared" si="31"/>
        <v>0</v>
      </c>
      <c r="DW22" s="112"/>
      <c r="DX22" s="110">
        <f t="shared" si="32"/>
        <v>0</v>
      </c>
      <c r="DY22" s="112"/>
      <c r="DZ22" s="110">
        <f t="shared" si="33"/>
        <v>0</v>
      </c>
      <c r="EA22" s="112"/>
      <c r="EB22" s="165"/>
      <c r="EC22" s="165"/>
      <c r="EE22" s="110">
        <f t="shared" si="34"/>
        <v>0</v>
      </c>
      <c r="EF22" s="112"/>
      <c r="EG22" s="110">
        <f t="shared" si="35"/>
        <v>0</v>
      </c>
      <c r="EH22" s="112"/>
      <c r="EI22" s="110">
        <f t="shared" si="36"/>
        <v>0</v>
      </c>
      <c r="EJ22" s="112"/>
      <c r="EK22" s="110">
        <f t="shared" si="37"/>
        <v>0</v>
      </c>
      <c r="EL22" s="112"/>
      <c r="EM22" s="110">
        <f t="shared" si="38"/>
        <v>0</v>
      </c>
      <c r="EN22" s="112"/>
      <c r="EO22" s="110">
        <f t="shared" si="39"/>
        <v>0</v>
      </c>
      <c r="EP22" s="112"/>
      <c r="EQ22" s="110">
        <f t="shared" si="40"/>
        <v>0</v>
      </c>
      <c r="ER22" s="112"/>
      <c r="ES22" s="110">
        <f t="shared" si="41"/>
        <v>0</v>
      </c>
      <c r="ET22" s="112"/>
      <c r="EU22" s="110">
        <f t="shared" si="42"/>
        <v>0</v>
      </c>
      <c r="EV22" s="112"/>
      <c r="EW22" s="110">
        <f t="shared" si="43"/>
        <v>0</v>
      </c>
      <c r="EX22" s="112"/>
      <c r="EY22" s="165"/>
      <c r="EZ22" s="165"/>
      <c r="FB22" s="110">
        <f t="shared" si="44"/>
        <v>0</v>
      </c>
      <c r="FC22" s="112"/>
      <c r="FD22" s="110">
        <f t="shared" si="45"/>
        <v>0</v>
      </c>
      <c r="FE22" s="112"/>
      <c r="FF22" s="110">
        <f t="shared" si="46"/>
        <v>0</v>
      </c>
      <c r="FG22" s="112"/>
      <c r="FH22" s="110">
        <f t="shared" si="47"/>
        <v>0</v>
      </c>
      <c r="FI22" s="112"/>
      <c r="FJ22" s="110">
        <f t="shared" si="48"/>
        <v>0</v>
      </c>
      <c r="FK22" s="112"/>
      <c r="FL22" s="110">
        <f t="shared" si="49"/>
        <v>0</v>
      </c>
      <c r="FM22" s="112"/>
      <c r="FN22" s="110">
        <f t="shared" si="50"/>
        <v>0</v>
      </c>
      <c r="FO22" s="112"/>
      <c r="FP22" s="110">
        <f t="shared" si="51"/>
        <v>0</v>
      </c>
      <c r="FQ22" s="112"/>
      <c r="FR22" s="110">
        <f t="shared" si="52"/>
        <v>0</v>
      </c>
      <c r="FS22" s="112"/>
      <c r="FT22" s="110">
        <f t="shared" si="53"/>
        <v>0</v>
      </c>
      <c r="FU22" s="112"/>
      <c r="FV22" s="110">
        <f t="shared" si="54"/>
        <v>0</v>
      </c>
      <c r="FW22" s="112"/>
      <c r="FY22" s="110">
        <f t="shared" si="55"/>
        <v>0</v>
      </c>
      <c r="FZ22" s="112"/>
    </row>
    <row r="23" spans="2:182" ht="27.6" customHeight="1" x14ac:dyDescent="0.15">
      <c r="B23" s="231" t="s">
        <v>22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3"/>
      <c r="S23" s="234"/>
      <c r="T23" s="230">
        <f ca="1">SUMIF($D$13:$F$22,"宿泊",T$13:U$22)</f>
        <v>0</v>
      </c>
      <c r="U23" s="230"/>
      <c r="V23" s="230">
        <f ca="1">SUMIF($D$13:$F$22,"宿泊",V$13:W$22)</f>
        <v>0</v>
      </c>
      <c r="W23" s="230"/>
      <c r="X23" s="230">
        <f ca="1">SUMIF($D$13:$F$22,"宿泊",X$13:Y$22)</f>
        <v>0</v>
      </c>
      <c r="Y23" s="230"/>
      <c r="Z23" s="230">
        <f ca="1">SUMIF($D$13:$F$22,"宿泊",Z$13:AA$22)</f>
        <v>0</v>
      </c>
      <c r="AA23" s="230"/>
      <c r="AB23" s="230">
        <f ca="1">SUMIF($D$13:$F$22,"宿泊",AB$13:AC$22)</f>
        <v>0</v>
      </c>
      <c r="AC23" s="230"/>
      <c r="AD23" s="230">
        <f ca="1">SUMIF($D$13:$F$22,"宿泊",AD$13:AE$22)</f>
        <v>0</v>
      </c>
      <c r="AE23" s="230"/>
      <c r="AF23" s="230">
        <f ca="1">SUMIF($D$13:$F$22,"宿泊",AF$13:AG$22)</f>
        <v>0</v>
      </c>
      <c r="AG23" s="230"/>
      <c r="AH23" s="230">
        <f ca="1">SUMIF($D$13:$F$22,"宿泊",AH$13:AI$22)</f>
        <v>0</v>
      </c>
      <c r="AI23" s="230"/>
      <c r="AJ23" s="230">
        <f ca="1">SUMIF($D$13:$F$22,"宿泊",AJ$13:AK$22)</f>
        <v>0</v>
      </c>
      <c r="AK23" s="230"/>
      <c r="AL23" s="230">
        <f ca="1">SUMIF($D$13:$F$22,"宿泊",AL$13:AM$22)</f>
        <v>0</v>
      </c>
      <c r="AM23" s="230"/>
      <c r="AN23" s="230">
        <f ca="1">SUMIF($D$13:$F$22,"宿泊",AN$13:AO$22)</f>
        <v>0</v>
      </c>
      <c r="AO23" s="230"/>
      <c r="AP23" s="230">
        <f ca="1">SUMIF($D$13:$F$22,"宿泊",AP$13:AQ$22)</f>
        <v>0</v>
      </c>
      <c r="AQ23" s="230"/>
      <c r="AR23" s="230">
        <f ca="1">SUMIF($D$13:$F$22,"宿泊",AR$13:AS$22)</f>
        <v>0</v>
      </c>
      <c r="AS23" s="230"/>
      <c r="AT23" s="230">
        <f ca="1">SUMIF($D$13:$F$22,"宿泊",AT$13:AU$22)</f>
        <v>0</v>
      </c>
      <c r="AU23" s="230"/>
      <c r="AV23" s="230">
        <f ca="1">SUMIF($D$13:$F$22,"宿泊",AV$13:AW$22)</f>
        <v>0</v>
      </c>
      <c r="AW23" s="230"/>
      <c r="AX23" s="230">
        <f ca="1">SUMIF($D$13:$F$22,"宿泊",AX$13:AY$22)</f>
        <v>0</v>
      </c>
      <c r="AY23" s="230"/>
      <c r="AZ23" s="238">
        <f ca="1">SUMIF($D$13:$F$22,"宿泊",AZ$13:BA$22)</f>
        <v>0</v>
      </c>
      <c r="BA23" s="239"/>
      <c r="BB23" s="238">
        <f ca="1">SUMIF($D$13:$F$22,"宿泊",BB$13:BC$22)</f>
        <v>0</v>
      </c>
      <c r="BC23" s="239"/>
      <c r="BD23" s="238">
        <f ca="1">SUMIF($D$13:$F$22,"宿泊",BD$13:BE$22)</f>
        <v>0</v>
      </c>
      <c r="BE23" s="239"/>
      <c r="BF23" s="238">
        <f ca="1">SUMIF($D$13:$F$22,"宿泊",BF$13:BG$22)</f>
        <v>0</v>
      </c>
      <c r="BG23" s="239"/>
      <c r="BH23" s="276">
        <f ca="1">SUM(T29:BG29)</f>
        <v>0</v>
      </c>
      <c r="BI23" s="277"/>
      <c r="BJ23" s="278"/>
      <c r="BK23" s="206" t="s">
        <v>70</v>
      </c>
      <c r="BL23" s="207"/>
      <c r="BM23" s="208"/>
      <c r="BN23" s="215">
        <f>SUM(BN13:BP22)</f>
        <v>0</v>
      </c>
      <c r="BO23" s="216"/>
      <c r="BP23" s="217"/>
      <c r="BQ23" s="224" t="s">
        <v>70</v>
      </c>
      <c r="BR23" s="225"/>
      <c r="BS23" s="246"/>
      <c r="BT23" s="247"/>
      <c r="BU23" s="247"/>
      <c r="BV23" s="247"/>
      <c r="BW23" s="248"/>
      <c r="BY23" s="41"/>
    </row>
    <row r="24" spans="2:182" ht="27.6" customHeight="1" x14ac:dyDescent="0.15">
      <c r="B24" s="235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7"/>
      <c r="T24" s="182">
        <f ca="1">SUM(+V23+T23)</f>
        <v>0</v>
      </c>
      <c r="U24" s="182"/>
      <c r="V24" s="182"/>
      <c r="W24" s="182"/>
      <c r="X24" s="182">
        <f ca="1">SUM(+Z23+X23)</f>
        <v>0</v>
      </c>
      <c r="Y24" s="182"/>
      <c r="Z24" s="182"/>
      <c r="AA24" s="182"/>
      <c r="AB24" s="182">
        <f ca="1">SUM(+AD23+AB23)</f>
        <v>0</v>
      </c>
      <c r="AC24" s="182"/>
      <c r="AD24" s="182"/>
      <c r="AE24" s="182"/>
      <c r="AF24" s="182">
        <f ca="1">SUM(+AH23+AF23)</f>
        <v>0</v>
      </c>
      <c r="AG24" s="182"/>
      <c r="AH24" s="182"/>
      <c r="AI24" s="182"/>
      <c r="AJ24" s="182">
        <f ca="1">SUM(+AL23+AJ23)</f>
        <v>0</v>
      </c>
      <c r="AK24" s="182"/>
      <c r="AL24" s="182"/>
      <c r="AM24" s="182"/>
      <c r="AN24" s="182">
        <f ca="1">SUM(+AP23+AN23)</f>
        <v>0</v>
      </c>
      <c r="AO24" s="182"/>
      <c r="AP24" s="182"/>
      <c r="AQ24" s="182"/>
      <c r="AR24" s="182">
        <f ca="1">SUM(+AT23+AR23)</f>
        <v>0</v>
      </c>
      <c r="AS24" s="182"/>
      <c r="AT24" s="182"/>
      <c r="AU24" s="182"/>
      <c r="AV24" s="182">
        <f ca="1">SUM(+AX23+AV23)</f>
        <v>0</v>
      </c>
      <c r="AW24" s="182"/>
      <c r="AX24" s="182"/>
      <c r="AY24" s="182"/>
      <c r="AZ24" s="240">
        <f ca="1">SUM(+BB23+AZ23)</f>
        <v>0</v>
      </c>
      <c r="BA24" s="241"/>
      <c r="BB24" s="241"/>
      <c r="BC24" s="181"/>
      <c r="BD24" s="240">
        <f ca="1">SUM(+BF23+BD23)</f>
        <v>0</v>
      </c>
      <c r="BE24" s="241"/>
      <c r="BF24" s="241"/>
      <c r="BG24" s="181"/>
      <c r="BH24" s="279"/>
      <c r="BI24" s="280"/>
      <c r="BJ24" s="281"/>
      <c r="BK24" s="209"/>
      <c r="BL24" s="210"/>
      <c r="BM24" s="211"/>
      <c r="BN24" s="218"/>
      <c r="BO24" s="219"/>
      <c r="BP24" s="220"/>
      <c r="BQ24" s="226"/>
      <c r="BR24" s="227"/>
      <c r="BS24" s="249"/>
      <c r="BT24" s="250"/>
      <c r="BU24" s="250"/>
      <c r="BV24" s="250"/>
      <c r="BW24" s="251"/>
      <c r="BY24" s="41"/>
    </row>
    <row r="25" spans="2:182" ht="27.6" customHeight="1" x14ac:dyDescent="0.15">
      <c r="B25" s="231" t="s">
        <v>69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85"/>
      <c r="T25" s="230">
        <f ca="1">SUMIF($D$13:$F$22,"キャンプ",T$13:U$22)</f>
        <v>0</v>
      </c>
      <c r="U25" s="230"/>
      <c r="V25" s="230">
        <f ca="1">SUMIF($D$13:$F$22,"キャンプ",V$13:W$22)</f>
        <v>0</v>
      </c>
      <c r="W25" s="230"/>
      <c r="X25" s="230">
        <f ca="1">SUMIF($D$13:$F$22,"キャンプ",X$13:Y$22)</f>
        <v>0</v>
      </c>
      <c r="Y25" s="230"/>
      <c r="Z25" s="230">
        <f ca="1">SUMIF($D$13:$F$22,"キャンプ",Z$13:AA$22)</f>
        <v>0</v>
      </c>
      <c r="AA25" s="230"/>
      <c r="AB25" s="230">
        <f ca="1">SUMIF($D$13:$F$22,"キャンプ",AB$13:AC$22)</f>
        <v>0</v>
      </c>
      <c r="AC25" s="230"/>
      <c r="AD25" s="230">
        <f ca="1">SUMIF($D$13:$F$22,"キャンプ",AD$13:AE$22)</f>
        <v>0</v>
      </c>
      <c r="AE25" s="230"/>
      <c r="AF25" s="230">
        <f ca="1">SUMIF($D$13:$F$22,"キャンプ",AF$13:AG$22)</f>
        <v>0</v>
      </c>
      <c r="AG25" s="230"/>
      <c r="AH25" s="230">
        <f ca="1">SUMIF($D$13:$F$22,"キャンプ",AH$13:AI$22)</f>
        <v>0</v>
      </c>
      <c r="AI25" s="230"/>
      <c r="AJ25" s="230">
        <f ca="1">SUMIF($D$13:$F$22,"キャンプ",AJ$13:AK$22)</f>
        <v>0</v>
      </c>
      <c r="AK25" s="230"/>
      <c r="AL25" s="230">
        <f ca="1">SUMIF($D$13:$F$22,"キャンプ",AL$13:AM$22)</f>
        <v>0</v>
      </c>
      <c r="AM25" s="230"/>
      <c r="AN25" s="230">
        <f ca="1">SUMIF($D$13:$F$22,"キャンプ",AN$13:AO$22)</f>
        <v>0</v>
      </c>
      <c r="AO25" s="230"/>
      <c r="AP25" s="230">
        <f ca="1">SUMIF($D$13:$F$22,"キャンプ",AP$13:AQ$22)</f>
        <v>0</v>
      </c>
      <c r="AQ25" s="230"/>
      <c r="AR25" s="230">
        <f ca="1">SUMIF($D$13:$F$22,"キャンプ",AR$13:AS$22)</f>
        <v>0</v>
      </c>
      <c r="AS25" s="230"/>
      <c r="AT25" s="230">
        <f ca="1">SUMIF($D$13:$F$22,"キャンプ",AT$13:AU$22)</f>
        <v>0</v>
      </c>
      <c r="AU25" s="230"/>
      <c r="AV25" s="230">
        <f ca="1">SUMIF($D$13:$F$22,"キャンプ",AV$13:AW$22)</f>
        <v>0</v>
      </c>
      <c r="AW25" s="230"/>
      <c r="AX25" s="230">
        <f ca="1">SUMIF($D$13:$F$22,"キャンプ",AX$13:AY$22)</f>
        <v>0</v>
      </c>
      <c r="AY25" s="230"/>
      <c r="AZ25" s="240">
        <f ca="1">SUMIF($D$13:$F$22,"キャンプ",AZ$13:BA$22)</f>
        <v>0</v>
      </c>
      <c r="BA25" s="181"/>
      <c r="BB25" s="240">
        <f ca="1">SUMIF($D$13:$F$22,"キャンプ",BB$13:BC$22)</f>
        <v>0</v>
      </c>
      <c r="BC25" s="181"/>
      <c r="BD25" s="240">
        <f ca="1">SUMIF($D$13:$F$22,"キャンプ",BD$13:BE$22)</f>
        <v>0</v>
      </c>
      <c r="BE25" s="181"/>
      <c r="BF25" s="240">
        <f ca="1">SUMIF($D$13:$F$22,"キャンプ",BF$13:BG$22)</f>
        <v>0</v>
      </c>
      <c r="BG25" s="181"/>
      <c r="BH25" s="279"/>
      <c r="BI25" s="280"/>
      <c r="BJ25" s="281"/>
      <c r="BK25" s="209"/>
      <c r="BL25" s="210"/>
      <c r="BM25" s="211"/>
      <c r="BN25" s="218"/>
      <c r="BO25" s="219"/>
      <c r="BP25" s="220"/>
      <c r="BQ25" s="226"/>
      <c r="BR25" s="227"/>
      <c r="BS25" s="249"/>
      <c r="BT25" s="250"/>
      <c r="BU25" s="250"/>
      <c r="BV25" s="250"/>
      <c r="BW25" s="251"/>
      <c r="BY25" s="41"/>
    </row>
    <row r="26" spans="2:182" ht="27.6" customHeight="1" x14ac:dyDescent="0.15"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7"/>
      <c r="T26" s="182">
        <f ca="1">SUM(+V25+T25)</f>
        <v>0</v>
      </c>
      <c r="U26" s="182"/>
      <c r="V26" s="182"/>
      <c r="W26" s="182"/>
      <c r="X26" s="182">
        <f ca="1">SUM(+Z25+X25)</f>
        <v>0</v>
      </c>
      <c r="Y26" s="182"/>
      <c r="Z26" s="182"/>
      <c r="AA26" s="182"/>
      <c r="AB26" s="182">
        <f ca="1">SUM(+AD25+AB25)</f>
        <v>0</v>
      </c>
      <c r="AC26" s="182"/>
      <c r="AD26" s="182"/>
      <c r="AE26" s="182"/>
      <c r="AF26" s="182">
        <f ca="1">SUM(+AH25+AF25)</f>
        <v>0</v>
      </c>
      <c r="AG26" s="182"/>
      <c r="AH26" s="182"/>
      <c r="AI26" s="182"/>
      <c r="AJ26" s="182">
        <f ca="1">SUM(+AL25+AJ25)</f>
        <v>0</v>
      </c>
      <c r="AK26" s="182"/>
      <c r="AL26" s="182"/>
      <c r="AM26" s="182"/>
      <c r="AN26" s="182">
        <f ca="1">SUM(+AP25+AN25)</f>
        <v>0</v>
      </c>
      <c r="AO26" s="182"/>
      <c r="AP26" s="182"/>
      <c r="AQ26" s="182"/>
      <c r="AR26" s="182">
        <f ca="1">SUM(+AT25+AR25)</f>
        <v>0</v>
      </c>
      <c r="AS26" s="182"/>
      <c r="AT26" s="182"/>
      <c r="AU26" s="182"/>
      <c r="AV26" s="182">
        <f ca="1">SUM(+AX25+AV25)</f>
        <v>0</v>
      </c>
      <c r="AW26" s="182"/>
      <c r="AX26" s="182"/>
      <c r="AY26" s="182"/>
      <c r="AZ26" s="240">
        <f ca="1">SUM(+BB25+AZ25)</f>
        <v>0</v>
      </c>
      <c r="BA26" s="241"/>
      <c r="BB26" s="241"/>
      <c r="BC26" s="181"/>
      <c r="BD26" s="240">
        <f ca="1">SUM(+BF25+BD25)</f>
        <v>0</v>
      </c>
      <c r="BE26" s="241"/>
      <c r="BF26" s="241"/>
      <c r="BG26" s="181"/>
      <c r="BH26" s="279"/>
      <c r="BI26" s="280"/>
      <c r="BJ26" s="281"/>
      <c r="BK26" s="209"/>
      <c r="BL26" s="210"/>
      <c r="BM26" s="211"/>
      <c r="BN26" s="218"/>
      <c r="BO26" s="219"/>
      <c r="BP26" s="220"/>
      <c r="BQ26" s="226"/>
      <c r="BR26" s="227"/>
      <c r="BS26" s="249"/>
      <c r="BT26" s="250"/>
      <c r="BU26" s="250"/>
      <c r="BV26" s="250"/>
      <c r="BW26" s="251"/>
      <c r="BY26" s="41"/>
    </row>
    <row r="27" spans="2:182" ht="27.6" customHeight="1" x14ac:dyDescent="0.15">
      <c r="B27" s="231" t="s">
        <v>23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85"/>
      <c r="T27" s="230">
        <f ca="1">SUMIF($D$13:$F$22,"日帰",T$13:U$22)</f>
        <v>0</v>
      </c>
      <c r="U27" s="230"/>
      <c r="V27" s="230">
        <f ca="1">SUMIF($D$13:$F$22,"日帰",V$13:W$22)</f>
        <v>0</v>
      </c>
      <c r="W27" s="230"/>
      <c r="X27" s="230">
        <f ca="1">SUMIF($D$13:$F$22,"日帰",X$13:Y$22)</f>
        <v>0</v>
      </c>
      <c r="Y27" s="230"/>
      <c r="Z27" s="230">
        <f ca="1">SUMIF($D$13:$F$22,"日帰",Z$13:AA$22)</f>
        <v>0</v>
      </c>
      <c r="AA27" s="230"/>
      <c r="AB27" s="230">
        <f ca="1">SUMIF($D$13:$F$22,"日帰",AB$13:AC$22)</f>
        <v>0</v>
      </c>
      <c r="AC27" s="230"/>
      <c r="AD27" s="230">
        <f ca="1">SUMIF($D$13:$F$22,"日帰",AD$13:AE$22)</f>
        <v>0</v>
      </c>
      <c r="AE27" s="230"/>
      <c r="AF27" s="230">
        <f ca="1">SUMIF($D$13:$F$22,"日帰",AF$13:AG$22)</f>
        <v>0</v>
      </c>
      <c r="AG27" s="230"/>
      <c r="AH27" s="230">
        <f ca="1">SUMIF($D$13:$F$22,"日帰",AH$13:AI$22)</f>
        <v>0</v>
      </c>
      <c r="AI27" s="230"/>
      <c r="AJ27" s="230">
        <f ca="1">SUMIF($D$13:$F$22,"日帰",AJ$13:AK$22)</f>
        <v>0</v>
      </c>
      <c r="AK27" s="230"/>
      <c r="AL27" s="230">
        <f ca="1">SUMIF($D$13:$F$22,"日帰",AL$13:AM$22)</f>
        <v>0</v>
      </c>
      <c r="AM27" s="230"/>
      <c r="AN27" s="230">
        <f ca="1">SUMIF($D$13:$F$22,"日帰",AN$13:AO$22)</f>
        <v>0</v>
      </c>
      <c r="AO27" s="230"/>
      <c r="AP27" s="230">
        <f ca="1">SUMIF($D$13:$F$22,"日帰",AP$13:AQ$22)</f>
        <v>0</v>
      </c>
      <c r="AQ27" s="230"/>
      <c r="AR27" s="230">
        <f ca="1">SUMIF($D$13:$F$22,"日帰",AR$13:AS$22)</f>
        <v>0</v>
      </c>
      <c r="AS27" s="230"/>
      <c r="AT27" s="230">
        <f ca="1">SUMIF($D$13:$F$22,"日帰",AT$13:AU$22)</f>
        <v>0</v>
      </c>
      <c r="AU27" s="230"/>
      <c r="AV27" s="230">
        <f ca="1">SUMIF($D$13:$F$22,"日帰",AV$13:AW$22)</f>
        <v>0</v>
      </c>
      <c r="AW27" s="230"/>
      <c r="AX27" s="230">
        <f ca="1">SUMIF($D$13:$F$22,"日帰",AX$13:AY$22)</f>
        <v>0</v>
      </c>
      <c r="AY27" s="230"/>
      <c r="AZ27" s="240">
        <f ca="1">SUMIF($D$13:$F$22,"日帰",AZ$13:BA$22)</f>
        <v>0</v>
      </c>
      <c r="BA27" s="181"/>
      <c r="BB27" s="240">
        <f ca="1">SUMIF($D$13:$F$22,"日帰",BB$13:BC$22)</f>
        <v>0</v>
      </c>
      <c r="BC27" s="181"/>
      <c r="BD27" s="240">
        <f ca="1">SUMIF($D$13:$F$22,"日帰",BD$13:BE$22)</f>
        <v>0</v>
      </c>
      <c r="BE27" s="181"/>
      <c r="BF27" s="240">
        <f ca="1">SUMIF($D$13:$F$22,"日帰",BF$13:BG$22)</f>
        <v>0</v>
      </c>
      <c r="BG27" s="181"/>
      <c r="BH27" s="279"/>
      <c r="BI27" s="280"/>
      <c r="BJ27" s="281"/>
      <c r="BK27" s="209"/>
      <c r="BL27" s="210"/>
      <c r="BM27" s="211"/>
      <c r="BN27" s="218"/>
      <c r="BO27" s="219"/>
      <c r="BP27" s="220"/>
      <c r="BQ27" s="226"/>
      <c r="BR27" s="227"/>
      <c r="BS27" s="249"/>
      <c r="BT27" s="250"/>
      <c r="BU27" s="250"/>
      <c r="BV27" s="250"/>
      <c r="BW27" s="251"/>
      <c r="BY27" s="41"/>
    </row>
    <row r="28" spans="2:182" ht="27.6" customHeight="1" x14ac:dyDescent="0.15">
      <c r="B28" s="235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7"/>
      <c r="T28" s="182">
        <f ca="1">SUM(+V27+T27)</f>
        <v>0</v>
      </c>
      <c r="U28" s="182"/>
      <c r="V28" s="182"/>
      <c r="W28" s="182"/>
      <c r="X28" s="182">
        <f ca="1">SUM(+Z27+X27)</f>
        <v>0</v>
      </c>
      <c r="Y28" s="182"/>
      <c r="Z28" s="182"/>
      <c r="AA28" s="182"/>
      <c r="AB28" s="182">
        <f ca="1">SUM(+AD27+AB27)</f>
        <v>0</v>
      </c>
      <c r="AC28" s="182"/>
      <c r="AD28" s="182"/>
      <c r="AE28" s="182"/>
      <c r="AF28" s="182">
        <f ca="1">SUM(+AH27+AF27)</f>
        <v>0</v>
      </c>
      <c r="AG28" s="182"/>
      <c r="AH28" s="182"/>
      <c r="AI28" s="182"/>
      <c r="AJ28" s="182">
        <f ca="1">SUM(+AL27+AJ27)</f>
        <v>0</v>
      </c>
      <c r="AK28" s="182"/>
      <c r="AL28" s="182"/>
      <c r="AM28" s="182"/>
      <c r="AN28" s="182">
        <f ca="1">SUM(+AP27+AN27)</f>
        <v>0</v>
      </c>
      <c r="AO28" s="182"/>
      <c r="AP28" s="182"/>
      <c r="AQ28" s="182"/>
      <c r="AR28" s="182">
        <f ca="1">SUM(+AT27+AR27)</f>
        <v>0</v>
      </c>
      <c r="AS28" s="182"/>
      <c r="AT28" s="182"/>
      <c r="AU28" s="182"/>
      <c r="AV28" s="182">
        <f ca="1">SUM(+AX27+AV27)</f>
        <v>0</v>
      </c>
      <c r="AW28" s="182"/>
      <c r="AX28" s="182"/>
      <c r="AY28" s="182"/>
      <c r="AZ28" s="240">
        <f ca="1">SUM(+BB27+AZ27)</f>
        <v>0</v>
      </c>
      <c r="BA28" s="241"/>
      <c r="BB28" s="241"/>
      <c r="BC28" s="181"/>
      <c r="BD28" s="240">
        <f ca="1">SUM(+BF27+BD27)</f>
        <v>0</v>
      </c>
      <c r="BE28" s="241"/>
      <c r="BF28" s="241"/>
      <c r="BG28" s="181"/>
      <c r="BH28" s="279"/>
      <c r="BI28" s="280"/>
      <c r="BJ28" s="281"/>
      <c r="BK28" s="209"/>
      <c r="BL28" s="210"/>
      <c r="BM28" s="211"/>
      <c r="BN28" s="218"/>
      <c r="BO28" s="219"/>
      <c r="BP28" s="220"/>
      <c r="BQ28" s="226"/>
      <c r="BR28" s="227"/>
      <c r="BS28" s="249"/>
      <c r="BT28" s="250"/>
      <c r="BU28" s="250"/>
      <c r="BV28" s="250"/>
      <c r="BW28" s="251"/>
      <c r="BY28" s="41"/>
    </row>
    <row r="29" spans="2:182" ht="27.6" customHeight="1" thickBot="1" x14ac:dyDescent="0.2">
      <c r="B29" s="262" t="s">
        <v>0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4">
        <f>SUM(R13:S22)</f>
        <v>0</v>
      </c>
      <c r="S29" s="265"/>
      <c r="T29" s="266">
        <f ca="1">T24+T26+T28</f>
        <v>0</v>
      </c>
      <c r="U29" s="266"/>
      <c r="V29" s="266"/>
      <c r="W29" s="266"/>
      <c r="X29" s="266">
        <f ca="1">X24+X26+X28</f>
        <v>0</v>
      </c>
      <c r="Y29" s="266"/>
      <c r="Z29" s="266"/>
      <c r="AA29" s="266"/>
      <c r="AB29" s="266">
        <f ca="1">AB24+AB26+AB28</f>
        <v>0</v>
      </c>
      <c r="AC29" s="266"/>
      <c r="AD29" s="266"/>
      <c r="AE29" s="266"/>
      <c r="AF29" s="266">
        <f ca="1">AF24+AF26+AF28</f>
        <v>0</v>
      </c>
      <c r="AG29" s="266"/>
      <c r="AH29" s="266"/>
      <c r="AI29" s="266"/>
      <c r="AJ29" s="266">
        <f ca="1">AJ24+AJ26+AJ28</f>
        <v>0</v>
      </c>
      <c r="AK29" s="266"/>
      <c r="AL29" s="266"/>
      <c r="AM29" s="266"/>
      <c r="AN29" s="266">
        <f ca="1">AN24+AN26+AN28</f>
        <v>0</v>
      </c>
      <c r="AO29" s="266"/>
      <c r="AP29" s="266"/>
      <c r="AQ29" s="266"/>
      <c r="AR29" s="266">
        <f ca="1">AR24+AR26+AR28</f>
        <v>0</v>
      </c>
      <c r="AS29" s="266"/>
      <c r="AT29" s="266"/>
      <c r="AU29" s="266"/>
      <c r="AV29" s="266">
        <f ca="1">AV24+AV26+AV28</f>
        <v>0</v>
      </c>
      <c r="AW29" s="266"/>
      <c r="AX29" s="266"/>
      <c r="AY29" s="266"/>
      <c r="AZ29" s="267">
        <f ca="1">AZ24+AZ26+AZ28</f>
        <v>0</v>
      </c>
      <c r="BA29" s="268"/>
      <c r="BB29" s="268"/>
      <c r="BC29" s="269"/>
      <c r="BD29" s="267">
        <f ca="1">BD24+BD26+BD28</f>
        <v>0</v>
      </c>
      <c r="BE29" s="268"/>
      <c r="BF29" s="268"/>
      <c r="BG29" s="269"/>
      <c r="BH29" s="282"/>
      <c r="BI29" s="283"/>
      <c r="BJ29" s="284"/>
      <c r="BK29" s="212"/>
      <c r="BL29" s="213"/>
      <c r="BM29" s="214"/>
      <c r="BN29" s="221"/>
      <c r="BO29" s="222"/>
      <c r="BP29" s="223"/>
      <c r="BQ29" s="228"/>
      <c r="BR29" s="229"/>
      <c r="BS29" s="252"/>
      <c r="BT29" s="253"/>
      <c r="BU29" s="253"/>
      <c r="BV29" s="253"/>
      <c r="BW29" s="254"/>
      <c r="CB29" s="40"/>
    </row>
    <row r="30" spans="2:182" ht="8.25" customHeight="1" thickBot="1" x14ac:dyDescent="0.2"/>
    <row r="31" spans="2:182" ht="26.25" customHeight="1" x14ac:dyDescent="0.15">
      <c r="B31" s="88" t="s">
        <v>179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U31" s="346" t="s">
        <v>181</v>
      </c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N31" s="340" t="s">
        <v>267</v>
      </c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Z31" s="270" t="s">
        <v>180</v>
      </c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2"/>
    </row>
    <row r="32" spans="2:182" ht="26.25" customHeight="1" thickBot="1" x14ac:dyDescent="0.2"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U32" s="348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7"/>
      <c r="AK32" s="347"/>
      <c r="AL32" s="347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Z32" s="273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5"/>
    </row>
    <row r="33" spans="2:77" ht="26.25" customHeight="1" x14ac:dyDescent="0.15">
      <c r="B33" s="39"/>
      <c r="C33" s="334" t="s">
        <v>68</v>
      </c>
      <c r="D33" s="335"/>
      <c r="E33" s="335"/>
      <c r="F33" s="335"/>
      <c r="G33" s="335"/>
      <c r="H33" s="335"/>
      <c r="I33" s="335"/>
      <c r="J33" s="335"/>
      <c r="K33" s="336"/>
      <c r="L33" s="337" t="s">
        <v>67</v>
      </c>
      <c r="M33" s="337"/>
      <c r="N33" s="338" t="s">
        <v>66</v>
      </c>
      <c r="O33" s="339"/>
      <c r="P33" s="339"/>
      <c r="Q33" s="70" t="s">
        <v>92</v>
      </c>
      <c r="R33" s="71"/>
      <c r="S33" s="72"/>
      <c r="U33" s="38"/>
      <c r="V33" s="310" t="s">
        <v>68</v>
      </c>
      <c r="W33" s="311"/>
      <c r="X33" s="311"/>
      <c r="Y33" s="311"/>
      <c r="Z33" s="311"/>
      <c r="AA33" s="311"/>
      <c r="AB33" s="311"/>
      <c r="AC33" s="311"/>
      <c r="AD33" s="312"/>
      <c r="AE33" s="313" t="s">
        <v>67</v>
      </c>
      <c r="AF33" s="313"/>
      <c r="AG33" s="242" t="s">
        <v>66</v>
      </c>
      <c r="AH33" s="243"/>
      <c r="AI33" s="245"/>
      <c r="AJ33" s="70" t="s">
        <v>92</v>
      </c>
      <c r="AK33" s="71"/>
      <c r="AL33" s="72"/>
      <c r="AN33" s="341"/>
      <c r="AO33" s="341"/>
      <c r="AP33" s="341"/>
      <c r="AQ33" s="344" t="s">
        <v>257</v>
      </c>
      <c r="AR33" s="344"/>
      <c r="AS33" s="344" t="s">
        <v>258</v>
      </c>
      <c r="AT33" s="344"/>
      <c r="AU33" s="344"/>
      <c r="AV33" s="344" t="s">
        <v>259</v>
      </c>
      <c r="AW33" s="344"/>
      <c r="AX33" s="344"/>
      <c r="AY33" s="37"/>
      <c r="AZ33" s="314"/>
      <c r="BA33" s="315"/>
      <c r="BB33" s="350" t="s">
        <v>62</v>
      </c>
      <c r="BC33" s="351"/>
      <c r="BD33" s="351"/>
      <c r="BE33" s="351"/>
      <c r="BF33" s="351"/>
      <c r="BG33" s="351"/>
      <c r="BH33" s="351"/>
      <c r="BI33" s="351"/>
      <c r="BJ33" s="351"/>
      <c r="BK33" s="352"/>
      <c r="BL33" s="242" t="s">
        <v>61</v>
      </c>
      <c r="BM33" s="243"/>
      <c r="BN33" s="244"/>
      <c r="BO33" s="242" t="s">
        <v>59</v>
      </c>
      <c r="BP33" s="243"/>
      <c r="BQ33" s="243"/>
      <c r="BR33" s="244"/>
      <c r="BS33" s="242" t="s">
        <v>60</v>
      </c>
      <c r="BT33" s="243"/>
      <c r="BU33" s="243"/>
      <c r="BV33" s="243"/>
      <c r="BW33" s="245"/>
      <c r="BY33" s="35"/>
    </row>
    <row r="34" spans="2:77" ht="26.25" customHeight="1" x14ac:dyDescent="0.15">
      <c r="B34" s="36">
        <v>1</v>
      </c>
      <c r="C34" s="76" t="s">
        <v>170</v>
      </c>
      <c r="D34" s="77"/>
      <c r="E34" s="77"/>
      <c r="F34" s="77"/>
      <c r="G34" s="77"/>
      <c r="H34" s="77"/>
      <c r="I34" s="77"/>
      <c r="J34" s="77"/>
      <c r="K34" s="78"/>
      <c r="L34" s="79"/>
      <c r="M34" s="79"/>
      <c r="N34" s="80" t="str">
        <f>IFERROR((VLOOKUP(C34,データシートマスタA!$Z$3:$AA$26,2,FALSE))*L34,"")</f>
        <v/>
      </c>
      <c r="O34" s="81"/>
      <c r="P34" s="81"/>
      <c r="Q34" s="73" t="s">
        <v>71</v>
      </c>
      <c r="R34" s="74"/>
      <c r="S34" s="75"/>
      <c r="U34" s="36">
        <v>1</v>
      </c>
      <c r="V34" s="76" t="s">
        <v>170</v>
      </c>
      <c r="W34" s="77"/>
      <c r="X34" s="77"/>
      <c r="Y34" s="77"/>
      <c r="Z34" s="77"/>
      <c r="AA34" s="77"/>
      <c r="AB34" s="77"/>
      <c r="AC34" s="77"/>
      <c r="AD34" s="78"/>
      <c r="AE34" s="79"/>
      <c r="AF34" s="79"/>
      <c r="AG34" s="80" t="str">
        <f>IFERROR((VLOOKUP(V34,データシートマスタA!$AI$3:$AJ$23,2,FALSE))*AE34,"")</f>
        <v/>
      </c>
      <c r="AH34" s="81"/>
      <c r="AI34" s="82"/>
      <c r="AJ34" s="73" t="s">
        <v>71</v>
      </c>
      <c r="AK34" s="74"/>
      <c r="AL34" s="75"/>
      <c r="AN34" s="341" t="s">
        <v>266</v>
      </c>
      <c r="AO34" s="341"/>
      <c r="AP34" s="341"/>
      <c r="AQ34" s="345" t="s">
        <v>260</v>
      </c>
      <c r="AR34" s="345"/>
      <c r="AS34" s="345" t="s">
        <v>261</v>
      </c>
      <c r="AT34" s="345"/>
      <c r="AU34" s="345"/>
      <c r="AV34" s="345"/>
      <c r="AW34" s="345"/>
      <c r="AX34" s="345"/>
      <c r="AZ34" s="306" t="s">
        <v>229</v>
      </c>
      <c r="BA34" s="307"/>
      <c r="BB34" s="316"/>
      <c r="BC34" s="317"/>
      <c r="BD34" s="317"/>
      <c r="BE34" s="317"/>
      <c r="BF34" s="317"/>
      <c r="BG34" s="317"/>
      <c r="BH34" s="317"/>
      <c r="BI34" s="317"/>
      <c r="BJ34" s="317"/>
      <c r="BK34" s="318"/>
      <c r="BL34" s="259" t="s">
        <v>169</v>
      </c>
      <c r="BM34" s="260"/>
      <c r="BN34" s="261"/>
      <c r="BO34" s="255" t="s">
        <v>169</v>
      </c>
      <c r="BP34" s="255" t="s">
        <v>136</v>
      </c>
      <c r="BQ34" s="255" t="s">
        <v>136</v>
      </c>
      <c r="BR34" s="255" t="s">
        <v>136</v>
      </c>
      <c r="BS34" s="256">
        <f ca="1">SUMIF($C$52:$D$96,データシートマスタA!X5,$D$52:$D$96)</f>
        <v>0</v>
      </c>
      <c r="BT34" s="257"/>
      <c r="BU34" s="257"/>
      <c r="BV34" s="257"/>
      <c r="BW34" s="258"/>
      <c r="BY34" s="35"/>
    </row>
    <row r="35" spans="2:77" ht="26.25" customHeight="1" x14ac:dyDescent="0.15">
      <c r="B35" s="36">
        <v>2</v>
      </c>
      <c r="C35" s="76" t="s">
        <v>170</v>
      </c>
      <c r="D35" s="77"/>
      <c r="E35" s="77"/>
      <c r="F35" s="77"/>
      <c r="G35" s="77"/>
      <c r="H35" s="77"/>
      <c r="I35" s="77"/>
      <c r="J35" s="77"/>
      <c r="K35" s="78"/>
      <c r="L35" s="79"/>
      <c r="M35" s="79"/>
      <c r="N35" s="80" t="str">
        <f>IFERROR((VLOOKUP(C35,データシートマスタA!$Z$3:$AA$26,2,FALSE))*L35,"")</f>
        <v/>
      </c>
      <c r="O35" s="81"/>
      <c r="P35" s="81"/>
      <c r="Q35" s="73" t="s">
        <v>71</v>
      </c>
      <c r="R35" s="74"/>
      <c r="S35" s="75"/>
      <c r="U35" s="36">
        <v>2</v>
      </c>
      <c r="V35" s="76" t="s">
        <v>170</v>
      </c>
      <c r="W35" s="77"/>
      <c r="X35" s="77"/>
      <c r="Y35" s="77"/>
      <c r="Z35" s="77"/>
      <c r="AA35" s="77"/>
      <c r="AB35" s="77"/>
      <c r="AC35" s="77"/>
      <c r="AD35" s="78"/>
      <c r="AE35" s="79"/>
      <c r="AF35" s="79"/>
      <c r="AG35" s="80" t="str">
        <f>IFERROR((VLOOKUP(V35,データシートマスタA!$AI$3:$AJ$23,2,FALSE))*AE35,"")</f>
        <v/>
      </c>
      <c r="AH35" s="81"/>
      <c r="AI35" s="82"/>
      <c r="AJ35" s="73" t="s">
        <v>71</v>
      </c>
      <c r="AK35" s="74"/>
      <c r="AL35" s="75"/>
      <c r="AN35" s="342" t="s">
        <v>265</v>
      </c>
      <c r="AO35" s="342"/>
      <c r="AP35" s="342"/>
      <c r="AQ35" s="345" t="s">
        <v>262</v>
      </c>
      <c r="AR35" s="345"/>
      <c r="AS35" s="341" t="s">
        <v>263</v>
      </c>
      <c r="AT35" s="341"/>
      <c r="AU35" s="341"/>
      <c r="AV35" s="341"/>
      <c r="AW35" s="341"/>
      <c r="AX35" s="341"/>
      <c r="AZ35" s="306" t="s">
        <v>230</v>
      </c>
      <c r="BA35" s="307"/>
      <c r="BB35" s="316"/>
      <c r="BC35" s="317"/>
      <c r="BD35" s="317"/>
      <c r="BE35" s="317"/>
      <c r="BF35" s="317"/>
      <c r="BG35" s="317"/>
      <c r="BH35" s="317"/>
      <c r="BI35" s="317"/>
      <c r="BJ35" s="317"/>
      <c r="BK35" s="318"/>
      <c r="BL35" s="259" t="s">
        <v>169</v>
      </c>
      <c r="BM35" s="260"/>
      <c r="BN35" s="261"/>
      <c r="BO35" s="255" t="s">
        <v>169</v>
      </c>
      <c r="BP35" s="255" t="s">
        <v>136</v>
      </c>
      <c r="BQ35" s="255" t="s">
        <v>136</v>
      </c>
      <c r="BR35" s="255" t="s">
        <v>136</v>
      </c>
      <c r="BS35" s="256">
        <f ca="1">SUMIF($C$52:$D$96,データシートマスタA!X6,$D$52:$D$96)</f>
        <v>0</v>
      </c>
      <c r="BT35" s="257"/>
      <c r="BU35" s="257"/>
      <c r="BV35" s="257"/>
      <c r="BW35" s="258"/>
      <c r="BY35" s="35"/>
    </row>
    <row r="36" spans="2:77" ht="26.25" customHeight="1" x14ac:dyDescent="0.15">
      <c r="B36" s="36">
        <v>3</v>
      </c>
      <c r="C36" s="76" t="s">
        <v>170</v>
      </c>
      <c r="D36" s="77"/>
      <c r="E36" s="77"/>
      <c r="F36" s="77"/>
      <c r="G36" s="77"/>
      <c r="H36" s="77"/>
      <c r="I36" s="77"/>
      <c r="J36" s="77"/>
      <c r="K36" s="78"/>
      <c r="L36" s="79"/>
      <c r="M36" s="79"/>
      <c r="N36" s="80" t="str">
        <f>IFERROR((VLOOKUP(C36,データシートマスタA!$Z$3:$AA$26,2,FALSE))*L36,"")</f>
        <v/>
      </c>
      <c r="O36" s="81"/>
      <c r="P36" s="81"/>
      <c r="Q36" s="73" t="s">
        <v>71</v>
      </c>
      <c r="R36" s="74"/>
      <c r="S36" s="75"/>
      <c r="U36" s="36">
        <v>3</v>
      </c>
      <c r="V36" s="76" t="s">
        <v>170</v>
      </c>
      <c r="W36" s="77"/>
      <c r="X36" s="77"/>
      <c r="Y36" s="77"/>
      <c r="Z36" s="77"/>
      <c r="AA36" s="77"/>
      <c r="AB36" s="77"/>
      <c r="AC36" s="77"/>
      <c r="AD36" s="78"/>
      <c r="AE36" s="79"/>
      <c r="AF36" s="79"/>
      <c r="AG36" s="80" t="str">
        <f>IFERROR((VLOOKUP(V36,データシートマスタA!$AI$3:$AJ$23,2,FALSE))*AE36,"")</f>
        <v/>
      </c>
      <c r="AH36" s="81"/>
      <c r="AI36" s="82"/>
      <c r="AJ36" s="73" t="s">
        <v>71</v>
      </c>
      <c r="AK36" s="74"/>
      <c r="AL36" s="75"/>
      <c r="AZ36" s="306" t="s">
        <v>231</v>
      </c>
      <c r="BA36" s="307"/>
      <c r="BB36" s="316"/>
      <c r="BC36" s="317"/>
      <c r="BD36" s="317"/>
      <c r="BE36" s="317"/>
      <c r="BF36" s="317"/>
      <c r="BG36" s="317"/>
      <c r="BH36" s="317"/>
      <c r="BI36" s="317"/>
      <c r="BJ36" s="317"/>
      <c r="BK36" s="318"/>
      <c r="BL36" s="259" t="s">
        <v>169</v>
      </c>
      <c r="BM36" s="260"/>
      <c r="BN36" s="261"/>
      <c r="BO36" s="255" t="s">
        <v>169</v>
      </c>
      <c r="BP36" s="255" t="s">
        <v>136</v>
      </c>
      <c r="BQ36" s="255" t="s">
        <v>136</v>
      </c>
      <c r="BR36" s="255" t="s">
        <v>136</v>
      </c>
      <c r="BS36" s="256">
        <f ca="1">SUMIF($C$52:$D$96,データシートマスタA!X7,$D$52:$D$96)</f>
        <v>0</v>
      </c>
      <c r="BT36" s="257"/>
      <c r="BU36" s="257"/>
      <c r="BV36" s="257"/>
      <c r="BW36" s="258"/>
      <c r="BY36" s="35"/>
    </row>
    <row r="37" spans="2:77" ht="26.25" customHeight="1" x14ac:dyDescent="0.15">
      <c r="B37" s="36">
        <v>4</v>
      </c>
      <c r="C37" s="76" t="s">
        <v>170</v>
      </c>
      <c r="D37" s="77"/>
      <c r="E37" s="77"/>
      <c r="F37" s="77"/>
      <c r="G37" s="77"/>
      <c r="H37" s="77"/>
      <c r="I37" s="77"/>
      <c r="J37" s="77"/>
      <c r="K37" s="78"/>
      <c r="L37" s="79"/>
      <c r="M37" s="79"/>
      <c r="N37" s="80" t="str">
        <f>IFERROR((VLOOKUP(C37,データシートマスタA!$Z$3:$AA$26,2,FALSE))*L37,"")</f>
        <v/>
      </c>
      <c r="O37" s="81"/>
      <c r="P37" s="81"/>
      <c r="Q37" s="73" t="s">
        <v>71</v>
      </c>
      <c r="R37" s="74"/>
      <c r="S37" s="75"/>
      <c r="U37" s="36">
        <v>4</v>
      </c>
      <c r="V37" s="76" t="s">
        <v>170</v>
      </c>
      <c r="W37" s="77"/>
      <c r="X37" s="77"/>
      <c r="Y37" s="77"/>
      <c r="Z37" s="77"/>
      <c r="AA37" s="77"/>
      <c r="AB37" s="77"/>
      <c r="AC37" s="77"/>
      <c r="AD37" s="78"/>
      <c r="AE37" s="79"/>
      <c r="AF37" s="79"/>
      <c r="AG37" s="80" t="str">
        <f>IFERROR((VLOOKUP(V37,データシートマスタA!$AI$3:$AJ$23,2,FALSE))*AE37,"")</f>
        <v/>
      </c>
      <c r="AH37" s="81"/>
      <c r="AI37" s="82"/>
      <c r="AJ37" s="73" t="s">
        <v>71</v>
      </c>
      <c r="AK37" s="74"/>
      <c r="AL37" s="75"/>
      <c r="AN37" s="343" t="s">
        <v>264</v>
      </c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Z37" s="306" t="s">
        <v>232</v>
      </c>
      <c r="BA37" s="307"/>
      <c r="BB37" s="316"/>
      <c r="BC37" s="317"/>
      <c r="BD37" s="317"/>
      <c r="BE37" s="317"/>
      <c r="BF37" s="317"/>
      <c r="BG37" s="317"/>
      <c r="BH37" s="317"/>
      <c r="BI37" s="317"/>
      <c r="BJ37" s="317"/>
      <c r="BK37" s="318"/>
      <c r="BL37" s="259" t="s">
        <v>169</v>
      </c>
      <c r="BM37" s="260"/>
      <c r="BN37" s="261"/>
      <c r="BO37" s="255" t="s">
        <v>169</v>
      </c>
      <c r="BP37" s="255" t="s">
        <v>136</v>
      </c>
      <c r="BQ37" s="255" t="s">
        <v>136</v>
      </c>
      <c r="BR37" s="255" t="s">
        <v>136</v>
      </c>
      <c r="BS37" s="256">
        <f ca="1">SUMIF($C$52:$D$96,データシートマスタA!X8,$D$52:$D$96)</f>
        <v>0</v>
      </c>
      <c r="BT37" s="257"/>
      <c r="BU37" s="257"/>
      <c r="BV37" s="257"/>
      <c r="BW37" s="258"/>
      <c r="BY37" s="35"/>
    </row>
    <row r="38" spans="2:77" ht="26.25" customHeight="1" thickBot="1" x14ac:dyDescent="0.2">
      <c r="B38" s="36">
        <v>5</v>
      </c>
      <c r="C38" s="76" t="s">
        <v>170</v>
      </c>
      <c r="D38" s="77"/>
      <c r="E38" s="77"/>
      <c r="F38" s="77"/>
      <c r="G38" s="77"/>
      <c r="H38" s="77"/>
      <c r="I38" s="77"/>
      <c r="J38" s="77"/>
      <c r="K38" s="78"/>
      <c r="L38" s="79"/>
      <c r="M38" s="79"/>
      <c r="N38" s="80" t="str">
        <f>IFERROR((VLOOKUP(C38,データシートマスタA!$Z$3:$AA$26,2,FALSE))*L38,"")</f>
        <v/>
      </c>
      <c r="O38" s="81"/>
      <c r="P38" s="81"/>
      <c r="Q38" s="67" t="s">
        <v>71</v>
      </c>
      <c r="R38" s="68"/>
      <c r="S38" s="69"/>
      <c r="U38" s="36">
        <v>5</v>
      </c>
      <c r="V38" s="76" t="s">
        <v>170</v>
      </c>
      <c r="W38" s="77"/>
      <c r="X38" s="77"/>
      <c r="Y38" s="77"/>
      <c r="Z38" s="77"/>
      <c r="AA38" s="77"/>
      <c r="AB38" s="77"/>
      <c r="AC38" s="77"/>
      <c r="AD38" s="78"/>
      <c r="AE38" s="79"/>
      <c r="AF38" s="79"/>
      <c r="AG38" s="80" t="str">
        <f>IFERROR((VLOOKUP(V38,データシートマスタA!$AI$3:$AJ$23,2,FALSE))*AE38,"")</f>
        <v/>
      </c>
      <c r="AH38" s="81"/>
      <c r="AI38" s="82"/>
      <c r="AJ38" s="67" t="s">
        <v>71</v>
      </c>
      <c r="AK38" s="68"/>
      <c r="AL38" s="69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Z38" s="306" t="s">
        <v>233</v>
      </c>
      <c r="BA38" s="307"/>
      <c r="BB38" s="316"/>
      <c r="BC38" s="317"/>
      <c r="BD38" s="317"/>
      <c r="BE38" s="317"/>
      <c r="BF38" s="317"/>
      <c r="BG38" s="317"/>
      <c r="BH38" s="317"/>
      <c r="BI38" s="317"/>
      <c r="BJ38" s="317"/>
      <c r="BK38" s="318"/>
      <c r="BL38" s="259" t="s">
        <v>169</v>
      </c>
      <c r="BM38" s="260"/>
      <c r="BN38" s="261"/>
      <c r="BO38" s="255" t="s">
        <v>169</v>
      </c>
      <c r="BP38" s="255" t="s">
        <v>136</v>
      </c>
      <c r="BQ38" s="255" t="s">
        <v>136</v>
      </c>
      <c r="BR38" s="255" t="s">
        <v>136</v>
      </c>
      <c r="BS38" s="256">
        <f ca="1">SUMIF($C$52:$D$96,データシートマスタA!X9,$D$52:$D$96)</f>
        <v>0</v>
      </c>
      <c r="BT38" s="257"/>
      <c r="BU38" s="257"/>
      <c r="BV38" s="257"/>
      <c r="BW38" s="258"/>
      <c r="BY38" s="35"/>
    </row>
    <row r="39" spans="2:77" ht="26.25" customHeight="1" thickBot="1" x14ac:dyDescent="0.2">
      <c r="B39" s="83" t="s">
        <v>65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>
        <f>SUM(N34:P38)</f>
        <v>0</v>
      </c>
      <c r="O39" s="86"/>
      <c r="P39" s="87"/>
      <c r="Q39" s="64"/>
      <c r="R39" s="65"/>
      <c r="S39" s="66"/>
      <c r="U39" s="83" t="s">
        <v>65</v>
      </c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>
        <f>SUM(AG34:AI38)</f>
        <v>0</v>
      </c>
      <c r="AH39" s="86"/>
      <c r="AI39" s="87"/>
      <c r="AJ39" s="64"/>
      <c r="AK39" s="65"/>
      <c r="AL39" s="66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Z39" s="306" t="s">
        <v>234</v>
      </c>
      <c r="BA39" s="307"/>
      <c r="BB39" s="316"/>
      <c r="BC39" s="317"/>
      <c r="BD39" s="317"/>
      <c r="BE39" s="317"/>
      <c r="BF39" s="317"/>
      <c r="BG39" s="317"/>
      <c r="BH39" s="317"/>
      <c r="BI39" s="317"/>
      <c r="BJ39" s="317"/>
      <c r="BK39" s="318"/>
      <c r="BL39" s="259" t="s">
        <v>169</v>
      </c>
      <c r="BM39" s="260"/>
      <c r="BN39" s="261"/>
      <c r="BO39" s="255" t="s">
        <v>169</v>
      </c>
      <c r="BP39" s="255" t="s">
        <v>136</v>
      </c>
      <c r="BQ39" s="255" t="s">
        <v>136</v>
      </c>
      <c r="BR39" s="255" t="s">
        <v>136</v>
      </c>
      <c r="BS39" s="256">
        <f ca="1">SUMIF($C$52:$D$96,データシートマスタA!X10,$D$52:$D$96)</f>
        <v>0</v>
      </c>
      <c r="BT39" s="257"/>
      <c r="BU39" s="257"/>
      <c r="BV39" s="257"/>
      <c r="BW39" s="258"/>
      <c r="BY39" s="35"/>
    </row>
    <row r="40" spans="2:77" ht="24.75" customHeight="1" x14ac:dyDescent="0.15">
      <c r="AZ40" s="306" t="s">
        <v>235</v>
      </c>
      <c r="BA40" s="307"/>
      <c r="BB40" s="316"/>
      <c r="BC40" s="317"/>
      <c r="BD40" s="317"/>
      <c r="BE40" s="317"/>
      <c r="BF40" s="317"/>
      <c r="BG40" s="317"/>
      <c r="BH40" s="317"/>
      <c r="BI40" s="317"/>
      <c r="BJ40" s="317"/>
      <c r="BK40" s="318"/>
      <c r="BL40" s="259" t="s">
        <v>169</v>
      </c>
      <c r="BM40" s="260"/>
      <c r="BN40" s="261"/>
      <c r="BO40" s="255" t="s">
        <v>169</v>
      </c>
      <c r="BP40" s="255" t="s">
        <v>136</v>
      </c>
      <c r="BQ40" s="255" t="s">
        <v>136</v>
      </c>
      <c r="BR40" s="255" t="s">
        <v>136</v>
      </c>
      <c r="BS40" s="256">
        <f ca="1">SUMIF($C$52:$D$96,データシートマスタA!X11,$D$52:$D$96)</f>
        <v>0</v>
      </c>
      <c r="BT40" s="257"/>
      <c r="BU40" s="257"/>
      <c r="BV40" s="257"/>
      <c r="BW40" s="258"/>
      <c r="BY40" s="35"/>
    </row>
    <row r="41" spans="2:77" ht="24.75" customHeight="1" x14ac:dyDescent="0.15">
      <c r="B41" s="90" t="s">
        <v>177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U41" s="88" t="s">
        <v>178</v>
      </c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Z41" s="306" t="s">
        <v>236</v>
      </c>
      <c r="BA41" s="307"/>
      <c r="BB41" s="316"/>
      <c r="BC41" s="317"/>
      <c r="BD41" s="317"/>
      <c r="BE41" s="317"/>
      <c r="BF41" s="317"/>
      <c r="BG41" s="317"/>
      <c r="BH41" s="317"/>
      <c r="BI41" s="317"/>
      <c r="BJ41" s="317"/>
      <c r="BK41" s="318"/>
      <c r="BL41" s="259" t="s">
        <v>169</v>
      </c>
      <c r="BM41" s="260"/>
      <c r="BN41" s="261"/>
      <c r="BO41" s="255" t="s">
        <v>169</v>
      </c>
      <c r="BP41" s="255" t="s">
        <v>136</v>
      </c>
      <c r="BQ41" s="255" t="s">
        <v>136</v>
      </c>
      <c r="BR41" s="255" t="s">
        <v>136</v>
      </c>
      <c r="BS41" s="256">
        <f ca="1">SUMIF($C$52:$D$96,データシートマスタA!X12,$D$52:$D$96)</f>
        <v>0</v>
      </c>
      <c r="BT41" s="257"/>
      <c r="BU41" s="257"/>
      <c r="BV41" s="257"/>
      <c r="BW41" s="258"/>
      <c r="BY41" s="35"/>
    </row>
    <row r="42" spans="2:77" ht="24.75" customHeight="1" thickBot="1" x14ac:dyDescent="0.2"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Z42" s="306" t="s">
        <v>237</v>
      </c>
      <c r="BA42" s="307"/>
      <c r="BB42" s="316"/>
      <c r="BC42" s="317"/>
      <c r="BD42" s="317"/>
      <c r="BE42" s="317"/>
      <c r="BF42" s="317"/>
      <c r="BG42" s="317"/>
      <c r="BH42" s="317"/>
      <c r="BI42" s="317"/>
      <c r="BJ42" s="317"/>
      <c r="BK42" s="318"/>
      <c r="BL42" s="259" t="s">
        <v>169</v>
      </c>
      <c r="BM42" s="260"/>
      <c r="BN42" s="261"/>
      <c r="BO42" s="255" t="s">
        <v>169</v>
      </c>
      <c r="BP42" s="255" t="s">
        <v>136</v>
      </c>
      <c r="BQ42" s="255" t="s">
        <v>136</v>
      </c>
      <c r="BR42" s="255" t="s">
        <v>136</v>
      </c>
      <c r="BS42" s="256">
        <f ca="1">SUMIF($C$52:$D$96,データシートマスタA!X13,$D$52:$D$96)</f>
        <v>0</v>
      </c>
      <c r="BT42" s="257"/>
      <c r="BU42" s="257"/>
      <c r="BV42" s="257"/>
      <c r="BW42" s="258"/>
      <c r="BY42" s="35"/>
    </row>
    <row r="43" spans="2:77" ht="24.75" customHeight="1" x14ac:dyDescent="0.15">
      <c r="B43" s="38"/>
      <c r="C43" s="310" t="s">
        <v>68</v>
      </c>
      <c r="D43" s="311"/>
      <c r="E43" s="311"/>
      <c r="F43" s="311"/>
      <c r="G43" s="311"/>
      <c r="H43" s="311"/>
      <c r="I43" s="311"/>
      <c r="J43" s="311"/>
      <c r="K43" s="312"/>
      <c r="L43" s="313" t="s">
        <v>67</v>
      </c>
      <c r="M43" s="313"/>
      <c r="N43" s="242" t="s">
        <v>66</v>
      </c>
      <c r="O43" s="243"/>
      <c r="P43" s="245"/>
      <c r="Q43" s="70" t="s">
        <v>92</v>
      </c>
      <c r="R43" s="71"/>
      <c r="S43" s="72"/>
      <c r="U43" s="38"/>
      <c r="V43" s="310" t="s">
        <v>68</v>
      </c>
      <c r="W43" s="311"/>
      <c r="X43" s="311"/>
      <c r="Y43" s="311"/>
      <c r="Z43" s="311"/>
      <c r="AA43" s="311"/>
      <c r="AB43" s="311"/>
      <c r="AC43" s="311"/>
      <c r="AD43" s="312"/>
      <c r="AE43" s="313" t="s">
        <v>67</v>
      </c>
      <c r="AF43" s="313"/>
      <c r="AG43" s="242" t="s">
        <v>66</v>
      </c>
      <c r="AH43" s="243"/>
      <c r="AI43" s="245"/>
      <c r="AJ43" s="70" t="s">
        <v>92</v>
      </c>
      <c r="AK43" s="71"/>
      <c r="AL43" s="72"/>
      <c r="AZ43" s="306" t="s">
        <v>238</v>
      </c>
      <c r="BA43" s="307"/>
      <c r="BB43" s="316"/>
      <c r="BC43" s="317"/>
      <c r="BD43" s="317"/>
      <c r="BE43" s="317"/>
      <c r="BF43" s="317"/>
      <c r="BG43" s="317"/>
      <c r="BH43" s="317"/>
      <c r="BI43" s="317"/>
      <c r="BJ43" s="317"/>
      <c r="BK43" s="318"/>
      <c r="BL43" s="259" t="s">
        <v>169</v>
      </c>
      <c r="BM43" s="260"/>
      <c r="BN43" s="261"/>
      <c r="BO43" s="255" t="s">
        <v>169</v>
      </c>
      <c r="BP43" s="255" t="s">
        <v>136</v>
      </c>
      <c r="BQ43" s="255" t="s">
        <v>136</v>
      </c>
      <c r="BR43" s="255" t="s">
        <v>136</v>
      </c>
      <c r="BS43" s="256">
        <f ca="1">SUMIF($C$52:$D$96,データシートマスタA!X14,$D$52:$D$96)</f>
        <v>0</v>
      </c>
      <c r="BT43" s="257"/>
      <c r="BU43" s="257"/>
      <c r="BV43" s="257"/>
      <c r="BW43" s="258"/>
      <c r="BY43" s="35"/>
    </row>
    <row r="44" spans="2:77" ht="24.75" customHeight="1" thickBot="1" x14ac:dyDescent="0.2">
      <c r="B44" s="36">
        <v>1</v>
      </c>
      <c r="C44" s="76" t="s">
        <v>170</v>
      </c>
      <c r="D44" s="77"/>
      <c r="E44" s="77"/>
      <c r="F44" s="77"/>
      <c r="G44" s="77"/>
      <c r="H44" s="77"/>
      <c r="I44" s="77"/>
      <c r="J44" s="77"/>
      <c r="K44" s="78"/>
      <c r="L44" s="79"/>
      <c r="M44" s="79"/>
      <c r="N44" s="80" t="str">
        <f>IFERROR((VLOOKUP(C44,データシートマスタA!$AC$3:$AD$53,2,FALSE))*L44,"")</f>
        <v/>
      </c>
      <c r="O44" s="81"/>
      <c r="P44" s="82"/>
      <c r="Q44" s="73" t="s">
        <v>71</v>
      </c>
      <c r="R44" s="74"/>
      <c r="S44" s="75"/>
      <c r="U44" s="36">
        <v>1</v>
      </c>
      <c r="V44" s="76" t="s">
        <v>170</v>
      </c>
      <c r="W44" s="77" t="s">
        <v>137</v>
      </c>
      <c r="X44" s="77" t="s">
        <v>137</v>
      </c>
      <c r="Y44" s="77" t="s">
        <v>137</v>
      </c>
      <c r="Z44" s="77" t="s">
        <v>137</v>
      </c>
      <c r="AA44" s="77" t="s">
        <v>137</v>
      </c>
      <c r="AB44" s="77" t="s">
        <v>137</v>
      </c>
      <c r="AC44" s="77" t="s">
        <v>137</v>
      </c>
      <c r="AD44" s="78" t="s">
        <v>137</v>
      </c>
      <c r="AE44" s="79"/>
      <c r="AF44" s="79"/>
      <c r="AG44" s="80" t="str">
        <f>IFERROR((VLOOKUP(V44,データシートマスタA!$AF$3:$AG$48,2,FALSE))*AE44,"")</f>
        <v/>
      </c>
      <c r="AH44" s="81"/>
      <c r="AI44" s="82"/>
      <c r="AJ44" s="73" t="s">
        <v>71</v>
      </c>
      <c r="AK44" s="74"/>
      <c r="AL44" s="75"/>
      <c r="AZ44" s="308" t="s">
        <v>239</v>
      </c>
      <c r="BA44" s="309"/>
      <c r="BB44" s="319"/>
      <c r="BC44" s="320"/>
      <c r="BD44" s="320"/>
      <c r="BE44" s="320"/>
      <c r="BF44" s="320"/>
      <c r="BG44" s="320"/>
      <c r="BH44" s="320"/>
      <c r="BI44" s="320"/>
      <c r="BJ44" s="320"/>
      <c r="BK44" s="321"/>
      <c r="BL44" s="293" t="s">
        <v>169</v>
      </c>
      <c r="BM44" s="294"/>
      <c r="BN44" s="295"/>
      <c r="BO44" s="286" t="s">
        <v>169</v>
      </c>
      <c r="BP44" s="286" t="s">
        <v>136</v>
      </c>
      <c r="BQ44" s="286" t="s">
        <v>136</v>
      </c>
      <c r="BR44" s="286" t="s">
        <v>136</v>
      </c>
      <c r="BS44" s="256">
        <f ca="1">SUMIF($C$52:$D$96,データシートマスタA!X15,$D$52:$D$96)</f>
        <v>0</v>
      </c>
      <c r="BT44" s="257"/>
      <c r="BU44" s="257"/>
      <c r="BV44" s="257"/>
      <c r="BW44" s="258"/>
      <c r="BY44" s="35"/>
    </row>
    <row r="45" spans="2:77" ht="24.75" customHeight="1" thickBot="1" x14ac:dyDescent="0.2">
      <c r="B45" s="36">
        <v>2</v>
      </c>
      <c r="C45" s="76" t="s">
        <v>170</v>
      </c>
      <c r="D45" s="77"/>
      <c r="E45" s="77"/>
      <c r="F45" s="77"/>
      <c r="G45" s="77"/>
      <c r="H45" s="77"/>
      <c r="I45" s="77"/>
      <c r="J45" s="77"/>
      <c r="K45" s="78"/>
      <c r="L45" s="79"/>
      <c r="M45" s="79"/>
      <c r="N45" s="80" t="str">
        <f>IFERROR((VLOOKUP(C45,データシートマスタA!$AC$3:$AD$53,2,FALSE))*L45,"")</f>
        <v/>
      </c>
      <c r="O45" s="81"/>
      <c r="P45" s="82"/>
      <c r="Q45" s="73" t="s">
        <v>71</v>
      </c>
      <c r="R45" s="74"/>
      <c r="S45" s="75"/>
      <c r="U45" s="36">
        <v>2</v>
      </c>
      <c r="V45" s="76" t="s">
        <v>170</v>
      </c>
      <c r="W45" s="77" t="s">
        <v>137</v>
      </c>
      <c r="X45" s="77" t="s">
        <v>137</v>
      </c>
      <c r="Y45" s="77" t="s">
        <v>137</v>
      </c>
      <c r="Z45" s="77" t="s">
        <v>137</v>
      </c>
      <c r="AA45" s="77" t="s">
        <v>137</v>
      </c>
      <c r="AB45" s="77" t="s">
        <v>137</v>
      </c>
      <c r="AC45" s="77" t="s">
        <v>137</v>
      </c>
      <c r="AD45" s="78" t="s">
        <v>137</v>
      </c>
      <c r="AE45" s="79"/>
      <c r="AF45" s="79"/>
      <c r="AG45" s="80" t="str">
        <f>IFERROR((VLOOKUP(V45,データシートマスタA!$AF$3:$AG$48,2,FALSE))*AE45,"")</f>
        <v/>
      </c>
      <c r="AH45" s="81"/>
      <c r="AI45" s="82"/>
      <c r="AJ45" s="73" t="s">
        <v>71</v>
      </c>
      <c r="AK45" s="74"/>
      <c r="AL45" s="75"/>
      <c r="BL45" s="296" t="s">
        <v>250</v>
      </c>
      <c r="BM45" s="297"/>
      <c r="BN45" s="298"/>
      <c r="BO45" s="299" t="str">
        <f ca="1">IF(BS45=AZ57,"一致","不一致")</f>
        <v>一致</v>
      </c>
      <c r="BP45" s="300"/>
      <c r="BQ45" s="300"/>
      <c r="BR45" s="301"/>
      <c r="BS45" s="302">
        <f ca="1">SUM(BS34:BW43)</f>
        <v>0</v>
      </c>
      <c r="BT45" s="303"/>
      <c r="BU45" s="303"/>
      <c r="BV45" s="303"/>
      <c r="BW45" s="304"/>
      <c r="BY45" s="35"/>
    </row>
    <row r="46" spans="2:77" ht="24.75" customHeight="1" x14ac:dyDescent="0.15">
      <c r="B46" s="36">
        <v>3</v>
      </c>
      <c r="C46" s="76" t="s">
        <v>170</v>
      </c>
      <c r="D46" s="77"/>
      <c r="E46" s="77"/>
      <c r="F46" s="77"/>
      <c r="G46" s="77"/>
      <c r="H46" s="77"/>
      <c r="I46" s="77"/>
      <c r="J46" s="77"/>
      <c r="K46" s="78"/>
      <c r="L46" s="79"/>
      <c r="M46" s="79"/>
      <c r="N46" s="80" t="str">
        <f>IFERROR((VLOOKUP(C46,データシートマスタA!$AC$3:$AD$53,2,FALSE))*L46,"")</f>
        <v/>
      </c>
      <c r="O46" s="81"/>
      <c r="P46" s="82"/>
      <c r="Q46" s="73" t="s">
        <v>71</v>
      </c>
      <c r="R46" s="74"/>
      <c r="S46" s="75"/>
      <c r="U46" s="36">
        <v>3</v>
      </c>
      <c r="V46" s="76" t="s">
        <v>170</v>
      </c>
      <c r="W46" s="77" t="s">
        <v>137</v>
      </c>
      <c r="X46" s="77" t="s">
        <v>137</v>
      </c>
      <c r="Y46" s="77" t="s">
        <v>137</v>
      </c>
      <c r="Z46" s="77" t="s">
        <v>137</v>
      </c>
      <c r="AA46" s="77" t="s">
        <v>137</v>
      </c>
      <c r="AB46" s="77" t="s">
        <v>137</v>
      </c>
      <c r="AC46" s="77" t="s">
        <v>137</v>
      </c>
      <c r="AD46" s="78" t="s">
        <v>137</v>
      </c>
      <c r="AE46" s="79"/>
      <c r="AF46" s="79"/>
      <c r="AG46" s="80" t="str">
        <f>IFERROR((VLOOKUP(V46,データシートマスタA!$AF$3:$AG$48,2,FALSE))*AE46,"")</f>
        <v/>
      </c>
      <c r="AH46" s="81"/>
      <c r="AI46" s="82"/>
      <c r="AJ46" s="73" t="s">
        <v>71</v>
      </c>
      <c r="AK46" s="74"/>
      <c r="AL46" s="75"/>
      <c r="BL46" s="59"/>
      <c r="BM46" s="59"/>
      <c r="BN46" s="59"/>
      <c r="BO46" s="60"/>
      <c r="BP46" s="60"/>
      <c r="BQ46" s="60"/>
      <c r="BR46" s="60"/>
      <c r="BS46" s="61"/>
      <c r="BT46" s="62"/>
      <c r="BU46" s="62"/>
      <c r="BV46" s="62"/>
      <c r="BW46" s="62"/>
      <c r="BY46" s="35"/>
    </row>
    <row r="47" spans="2:77" ht="24.75" customHeight="1" x14ac:dyDescent="0.15">
      <c r="B47" s="36">
        <v>4</v>
      </c>
      <c r="C47" s="76" t="s">
        <v>170</v>
      </c>
      <c r="D47" s="77"/>
      <c r="E47" s="77"/>
      <c r="F47" s="77"/>
      <c r="G47" s="77"/>
      <c r="H47" s="77"/>
      <c r="I47" s="77"/>
      <c r="J47" s="77"/>
      <c r="K47" s="78"/>
      <c r="L47" s="79"/>
      <c r="M47" s="79"/>
      <c r="N47" s="80" t="str">
        <f>IFERROR((VLOOKUP(C47,データシートマスタA!$AC$3:$AD$53,2,FALSE))*L47,"")</f>
        <v/>
      </c>
      <c r="O47" s="81"/>
      <c r="P47" s="82"/>
      <c r="Q47" s="73" t="s">
        <v>71</v>
      </c>
      <c r="R47" s="74"/>
      <c r="S47" s="75"/>
      <c r="U47" s="36">
        <v>4</v>
      </c>
      <c r="V47" s="76" t="s">
        <v>170</v>
      </c>
      <c r="W47" s="77" t="s">
        <v>137</v>
      </c>
      <c r="X47" s="77" t="s">
        <v>137</v>
      </c>
      <c r="Y47" s="77" t="s">
        <v>137</v>
      </c>
      <c r="Z47" s="77" t="s">
        <v>137</v>
      </c>
      <c r="AA47" s="77" t="s">
        <v>137</v>
      </c>
      <c r="AB47" s="77" t="s">
        <v>137</v>
      </c>
      <c r="AC47" s="77" t="s">
        <v>137</v>
      </c>
      <c r="AD47" s="78" t="s">
        <v>137</v>
      </c>
      <c r="AE47" s="79"/>
      <c r="AF47" s="79"/>
      <c r="AG47" s="80" t="str">
        <f>IFERROR((VLOOKUP(V47,データシートマスタA!$AF$3:$AG$48,2,FALSE))*AE47,"")</f>
        <v/>
      </c>
      <c r="AH47" s="81"/>
      <c r="AI47" s="82"/>
      <c r="AJ47" s="73" t="s">
        <v>71</v>
      </c>
      <c r="AK47" s="74"/>
      <c r="AL47" s="75"/>
      <c r="BY47" s="35"/>
    </row>
    <row r="48" spans="2:77" ht="24.75" customHeight="1" x14ac:dyDescent="0.15">
      <c r="B48" s="36">
        <v>5</v>
      </c>
      <c r="C48" s="76" t="s">
        <v>170</v>
      </c>
      <c r="D48" s="77"/>
      <c r="E48" s="77"/>
      <c r="F48" s="77"/>
      <c r="G48" s="77"/>
      <c r="H48" s="77"/>
      <c r="I48" s="77"/>
      <c r="J48" s="77"/>
      <c r="K48" s="78"/>
      <c r="L48" s="79"/>
      <c r="M48" s="79"/>
      <c r="N48" s="80" t="str">
        <f>IFERROR((VLOOKUP(C48,データシートマスタA!$AC$3:$AD$53,2,FALSE))*L48,"")</f>
        <v/>
      </c>
      <c r="O48" s="81"/>
      <c r="P48" s="82"/>
      <c r="Q48" s="73" t="s">
        <v>71</v>
      </c>
      <c r="R48" s="74"/>
      <c r="S48" s="75"/>
      <c r="U48" s="36">
        <v>5</v>
      </c>
      <c r="V48" s="76" t="s">
        <v>170</v>
      </c>
      <c r="W48" s="77" t="s">
        <v>137</v>
      </c>
      <c r="X48" s="77" t="s">
        <v>137</v>
      </c>
      <c r="Y48" s="77" t="s">
        <v>137</v>
      </c>
      <c r="Z48" s="77" t="s">
        <v>137</v>
      </c>
      <c r="AA48" s="77" t="s">
        <v>137</v>
      </c>
      <c r="AB48" s="77" t="s">
        <v>137</v>
      </c>
      <c r="AC48" s="77" t="s">
        <v>137</v>
      </c>
      <c r="AD48" s="78" t="s">
        <v>137</v>
      </c>
      <c r="AE48" s="79"/>
      <c r="AF48" s="79"/>
      <c r="AG48" s="80" t="str">
        <f>IFERROR((VLOOKUP(V48,データシートマスタA!$AF$3:$AG$48,2,FALSE))*AE48,"")</f>
        <v/>
      </c>
      <c r="AH48" s="81"/>
      <c r="AI48" s="82"/>
      <c r="AJ48" s="73" t="s">
        <v>71</v>
      </c>
      <c r="AK48" s="74"/>
      <c r="AL48" s="75"/>
    </row>
    <row r="49" spans="2:62" ht="24.75" customHeight="1" thickBot="1" x14ac:dyDescent="0.2">
      <c r="B49" s="36">
        <v>6</v>
      </c>
      <c r="C49" s="76" t="s">
        <v>170</v>
      </c>
      <c r="D49" s="77"/>
      <c r="E49" s="77"/>
      <c r="F49" s="77"/>
      <c r="G49" s="77"/>
      <c r="H49" s="77"/>
      <c r="I49" s="77"/>
      <c r="J49" s="77"/>
      <c r="K49" s="78"/>
      <c r="L49" s="79"/>
      <c r="M49" s="79"/>
      <c r="N49" s="80" t="str">
        <f>IFERROR((VLOOKUP(C49,データシートマスタA!$AC$3:$AD$53,2,FALSE))*L49,"")</f>
        <v/>
      </c>
      <c r="O49" s="81"/>
      <c r="P49" s="82"/>
      <c r="Q49" s="67" t="s">
        <v>71</v>
      </c>
      <c r="R49" s="68"/>
      <c r="S49" s="69"/>
      <c r="U49" s="36">
        <v>6</v>
      </c>
      <c r="V49" s="76" t="s">
        <v>170</v>
      </c>
      <c r="W49" s="77" t="s">
        <v>137</v>
      </c>
      <c r="X49" s="77" t="s">
        <v>137</v>
      </c>
      <c r="Y49" s="77" t="s">
        <v>137</v>
      </c>
      <c r="Z49" s="77" t="s">
        <v>137</v>
      </c>
      <c r="AA49" s="77" t="s">
        <v>137</v>
      </c>
      <c r="AB49" s="77" t="s">
        <v>137</v>
      </c>
      <c r="AC49" s="77" t="s">
        <v>137</v>
      </c>
      <c r="AD49" s="78" t="s">
        <v>137</v>
      </c>
      <c r="AE49" s="79"/>
      <c r="AF49" s="79"/>
      <c r="AG49" s="80" t="str">
        <f>IFERROR((VLOOKUP(V49,データシートマスタA!$AF$3:$AG$48,2,FALSE))*AE49,"")</f>
        <v/>
      </c>
      <c r="AH49" s="81"/>
      <c r="AI49" s="82"/>
      <c r="AJ49" s="67" t="s">
        <v>71</v>
      </c>
      <c r="AK49" s="68"/>
      <c r="AL49" s="69"/>
      <c r="BJ49" s="34" t="s">
        <v>176</v>
      </c>
    </row>
    <row r="50" spans="2:62" ht="24.75" customHeight="1" thickBot="1" x14ac:dyDescent="0.2">
      <c r="B50" s="83" t="s">
        <v>65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>
        <f>SUM(N44:P49)</f>
        <v>0</v>
      </c>
      <c r="O50" s="86"/>
      <c r="P50" s="87"/>
      <c r="Q50" s="64"/>
      <c r="R50" s="65"/>
      <c r="S50" s="66"/>
      <c r="U50" s="83" t="s">
        <v>65</v>
      </c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5">
        <f>SUM(AG44:AI49)</f>
        <v>0</v>
      </c>
      <c r="AH50" s="86"/>
      <c r="AI50" s="87"/>
      <c r="AJ50" s="64"/>
      <c r="AK50" s="65"/>
      <c r="AL50" s="66"/>
      <c r="BJ50" s="34" t="s">
        <v>240</v>
      </c>
    </row>
    <row r="52" spans="2:62" ht="24.75" customHeight="1" x14ac:dyDescent="0.15">
      <c r="B52" s="34" t="s">
        <v>241</v>
      </c>
      <c r="C52" s="47" t="str">
        <f t="shared" ref="C52:C61" si="56">BS13</f>
        <v>▼選択してください</v>
      </c>
      <c r="D52" s="47">
        <f t="shared" ref="D52:D61" si="57">BN13</f>
        <v>0</v>
      </c>
    </row>
    <row r="53" spans="2:62" ht="24.75" customHeight="1" x14ac:dyDescent="0.15">
      <c r="B53" s="34" t="s">
        <v>241</v>
      </c>
      <c r="C53" s="47" t="str">
        <f t="shared" si="56"/>
        <v>▼選択してください</v>
      </c>
      <c r="D53" s="47">
        <f t="shared" si="57"/>
        <v>0</v>
      </c>
    </row>
    <row r="54" spans="2:62" ht="24.75" customHeight="1" x14ac:dyDescent="0.15">
      <c r="B54" s="34" t="s">
        <v>241</v>
      </c>
      <c r="C54" s="47" t="str">
        <f t="shared" si="56"/>
        <v>▼選択してください</v>
      </c>
      <c r="D54" s="47">
        <f t="shared" si="57"/>
        <v>0</v>
      </c>
    </row>
    <row r="55" spans="2:62" ht="24.75" customHeight="1" x14ac:dyDescent="0.15">
      <c r="B55" s="34" t="s">
        <v>241</v>
      </c>
      <c r="C55" s="47" t="str">
        <f t="shared" si="56"/>
        <v>▼選択してください</v>
      </c>
      <c r="D55" s="47">
        <f t="shared" si="57"/>
        <v>0</v>
      </c>
      <c r="AZ55" s="305" t="s">
        <v>64</v>
      </c>
      <c r="BA55" s="305"/>
      <c r="BB55" s="305"/>
      <c r="BC55" s="305"/>
      <c r="BD55" s="305"/>
      <c r="BE55" s="305"/>
      <c r="BF55" s="305"/>
      <c r="BG55" s="305"/>
      <c r="BH55" s="305"/>
    </row>
    <row r="56" spans="2:62" ht="24.75" customHeight="1" x14ac:dyDescent="0.15">
      <c r="B56" s="34" t="s">
        <v>241</v>
      </c>
      <c r="C56" s="47" t="str">
        <f t="shared" si="56"/>
        <v>▼選択してください</v>
      </c>
      <c r="D56" s="47">
        <f t="shared" si="57"/>
        <v>0</v>
      </c>
      <c r="AZ56" s="305"/>
      <c r="BA56" s="305"/>
      <c r="BB56" s="305"/>
      <c r="BC56" s="305"/>
      <c r="BD56" s="305"/>
      <c r="BE56" s="305"/>
      <c r="BF56" s="305"/>
      <c r="BG56" s="305"/>
      <c r="BH56" s="305"/>
    </row>
    <row r="57" spans="2:62" ht="24.75" customHeight="1" x14ac:dyDescent="0.15">
      <c r="B57" s="34" t="s">
        <v>241</v>
      </c>
      <c r="C57" s="47" t="str">
        <f t="shared" si="56"/>
        <v>▼選択してください</v>
      </c>
      <c r="D57" s="47">
        <f t="shared" si="57"/>
        <v>0</v>
      </c>
      <c r="AZ57" s="287">
        <f>BN23+N39+AG39+N50+AG50</f>
        <v>0</v>
      </c>
      <c r="BA57" s="287"/>
      <c r="BB57" s="287"/>
      <c r="BC57" s="287"/>
      <c r="BD57" s="287"/>
      <c r="BE57" s="287"/>
      <c r="BF57" s="288"/>
      <c r="BG57" s="289" t="s">
        <v>63</v>
      </c>
      <c r="BH57" s="290"/>
    </row>
    <row r="58" spans="2:62" ht="24.75" customHeight="1" x14ac:dyDescent="0.15">
      <c r="B58" s="34" t="s">
        <v>241</v>
      </c>
      <c r="C58" s="47" t="str">
        <f t="shared" si="56"/>
        <v>▼選択してください</v>
      </c>
      <c r="D58" s="47">
        <f t="shared" si="57"/>
        <v>0</v>
      </c>
      <c r="AZ58" s="287"/>
      <c r="BA58" s="287"/>
      <c r="BB58" s="287"/>
      <c r="BC58" s="287"/>
      <c r="BD58" s="287"/>
      <c r="BE58" s="287"/>
      <c r="BF58" s="288"/>
      <c r="BG58" s="291"/>
      <c r="BH58" s="292"/>
    </row>
    <row r="59" spans="2:62" ht="24.75" customHeight="1" x14ac:dyDescent="0.15">
      <c r="B59" s="34" t="s">
        <v>241</v>
      </c>
      <c r="C59" s="47" t="str">
        <f t="shared" si="56"/>
        <v>▼選択してください</v>
      </c>
      <c r="D59" s="47">
        <f t="shared" si="57"/>
        <v>0</v>
      </c>
    </row>
    <row r="60" spans="2:62" ht="24.75" customHeight="1" x14ac:dyDescent="0.15">
      <c r="B60" s="34" t="s">
        <v>241</v>
      </c>
      <c r="C60" s="47" t="str">
        <f t="shared" si="56"/>
        <v>▼選択してください</v>
      </c>
      <c r="D60" s="47">
        <f t="shared" si="57"/>
        <v>0</v>
      </c>
    </row>
    <row r="61" spans="2:62" ht="24.75" customHeight="1" x14ac:dyDescent="0.15">
      <c r="B61" s="34" t="s">
        <v>241</v>
      </c>
      <c r="C61" s="47" t="str">
        <f t="shared" si="56"/>
        <v>▼選択してください</v>
      </c>
      <c r="D61" s="47">
        <f t="shared" si="57"/>
        <v>0</v>
      </c>
    </row>
    <row r="62" spans="2:62" ht="24.75" customHeight="1" x14ac:dyDescent="0.15">
      <c r="B62" s="34" t="s">
        <v>241</v>
      </c>
      <c r="C62" s="47" t="e">
        <f>#REF!</f>
        <v>#REF!</v>
      </c>
      <c r="D62" s="47" t="e">
        <f>#REF!</f>
        <v>#REF!</v>
      </c>
    </row>
    <row r="63" spans="2:62" ht="24.75" customHeight="1" x14ac:dyDescent="3.5">
      <c r="B63" s="34" t="s">
        <v>242</v>
      </c>
      <c r="C63" s="47" t="str">
        <f>Q34</f>
        <v>▼選択してください</v>
      </c>
      <c r="D63" s="48" t="str">
        <f>N34</f>
        <v/>
      </c>
    </row>
    <row r="64" spans="2:62" ht="24.75" customHeight="1" x14ac:dyDescent="3.5">
      <c r="B64" s="34" t="s">
        <v>242</v>
      </c>
      <c r="C64" s="47" t="str">
        <f>Q35</f>
        <v>▼選択してください</v>
      </c>
      <c r="D64" s="48" t="str">
        <f>N35</f>
        <v/>
      </c>
    </row>
    <row r="65" spans="2:4" ht="24.75" customHeight="1" x14ac:dyDescent="3.5">
      <c r="B65" s="34" t="s">
        <v>242</v>
      </c>
      <c r="C65" s="47" t="str">
        <f>Q36</f>
        <v>▼選択してください</v>
      </c>
      <c r="D65" s="48" t="str">
        <f>N36</f>
        <v/>
      </c>
    </row>
    <row r="66" spans="2:4" ht="24.75" customHeight="1" x14ac:dyDescent="3.5">
      <c r="B66" s="34" t="s">
        <v>242</v>
      </c>
      <c r="C66" s="47" t="str">
        <f>Q37</f>
        <v>▼選択してください</v>
      </c>
      <c r="D66" s="48" t="str">
        <f>N37</f>
        <v/>
      </c>
    </row>
    <row r="67" spans="2:4" ht="24.75" customHeight="1" x14ac:dyDescent="3.5">
      <c r="B67" s="34" t="s">
        <v>242</v>
      </c>
      <c r="C67" s="47" t="str">
        <f>Q38</f>
        <v>▼選択してください</v>
      </c>
      <c r="D67" s="48" t="str">
        <f>N38</f>
        <v/>
      </c>
    </row>
    <row r="68" spans="2:4" ht="24.75" customHeight="1" x14ac:dyDescent="0.15">
      <c r="B68" s="34" t="s">
        <v>243</v>
      </c>
      <c r="C68" s="47" t="str">
        <f>AJ34</f>
        <v>▼選択してください</v>
      </c>
      <c r="D68" s="49" t="str">
        <f>AG34</f>
        <v/>
      </c>
    </row>
    <row r="69" spans="2:4" ht="24.75" customHeight="1" x14ac:dyDescent="0.15">
      <c r="B69" s="34" t="s">
        <v>243</v>
      </c>
      <c r="C69" s="47" t="str">
        <f>AJ35</f>
        <v>▼選択してください</v>
      </c>
      <c r="D69" s="49" t="str">
        <f>AG35</f>
        <v/>
      </c>
    </row>
    <row r="70" spans="2:4" ht="24.75" customHeight="1" x14ac:dyDescent="0.15">
      <c r="B70" s="34" t="s">
        <v>243</v>
      </c>
      <c r="C70" s="47" t="str">
        <f>AJ36</f>
        <v>▼選択してください</v>
      </c>
      <c r="D70" s="49" t="str">
        <f>AG36</f>
        <v/>
      </c>
    </row>
    <row r="71" spans="2:4" ht="24.75" customHeight="1" x14ac:dyDescent="0.15">
      <c r="B71" s="34" t="s">
        <v>243</v>
      </c>
      <c r="C71" s="47" t="str">
        <f>AJ37</f>
        <v>▼選択してください</v>
      </c>
      <c r="D71" s="49" t="str">
        <f>AG37</f>
        <v/>
      </c>
    </row>
    <row r="72" spans="2:4" ht="24.75" customHeight="1" x14ac:dyDescent="0.15">
      <c r="B72" s="34" t="s">
        <v>243</v>
      </c>
      <c r="C72" s="47" t="str">
        <f>AJ38</f>
        <v>▼選択してください</v>
      </c>
      <c r="D72" s="49" t="str">
        <f>AG38</f>
        <v/>
      </c>
    </row>
    <row r="73" spans="2:4" ht="24.75" customHeight="1" x14ac:dyDescent="0.15">
      <c r="B73" s="34" t="s">
        <v>244</v>
      </c>
      <c r="C73" s="47" t="str">
        <f>Q44</f>
        <v>▼選択してください</v>
      </c>
      <c r="D73" s="49" t="str">
        <f>N44</f>
        <v/>
      </c>
    </row>
    <row r="74" spans="2:4" ht="24.75" customHeight="1" x14ac:dyDescent="0.15">
      <c r="B74" s="34" t="s">
        <v>244</v>
      </c>
      <c r="C74" s="47" t="str">
        <f>Q45</f>
        <v>▼選択してください</v>
      </c>
      <c r="D74" s="49" t="str">
        <f>N45</f>
        <v/>
      </c>
    </row>
    <row r="75" spans="2:4" ht="24.75" customHeight="1" x14ac:dyDescent="0.15">
      <c r="B75" s="34" t="s">
        <v>244</v>
      </c>
      <c r="C75" s="47" t="str">
        <f t="shared" ref="C75:C77" si="58">Q47</f>
        <v>▼選択してください</v>
      </c>
      <c r="D75" s="49" t="str">
        <f t="shared" ref="D75:D77" si="59">N47</f>
        <v/>
      </c>
    </row>
    <row r="76" spans="2:4" ht="24.75" customHeight="1" x14ac:dyDescent="0.15">
      <c r="B76" s="34" t="s">
        <v>244</v>
      </c>
      <c r="C76" s="47" t="str">
        <f t="shared" si="58"/>
        <v>▼選択してください</v>
      </c>
      <c r="D76" s="49" t="str">
        <f t="shared" si="59"/>
        <v/>
      </c>
    </row>
    <row r="77" spans="2:4" ht="24.75" customHeight="1" x14ac:dyDescent="0.15">
      <c r="B77" s="34" t="s">
        <v>244</v>
      </c>
      <c r="C77" s="47" t="str">
        <f t="shared" si="58"/>
        <v>▼選択してください</v>
      </c>
      <c r="D77" s="49" t="str">
        <f t="shared" si="59"/>
        <v/>
      </c>
    </row>
    <row r="78" spans="2:4" ht="24.75" customHeight="1" x14ac:dyDescent="0.15">
      <c r="B78" s="34" t="s">
        <v>245</v>
      </c>
      <c r="C78" s="47" t="str">
        <f>AJ44</f>
        <v>▼選択してください</v>
      </c>
      <c r="D78" s="49" t="str">
        <f>AG44</f>
        <v/>
      </c>
    </row>
    <row r="79" spans="2:4" ht="24.75" customHeight="1" x14ac:dyDescent="0.15">
      <c r="B79" s="34" t="s">
        <v>245</v>
      </c>
      <c r="C79" s="47" t="str">
        <f>AJ45</f>
        <v>▼選択してください</v>
      </c>
      <c r="D79" s="49" t="str">
        <f>AG45</f>
        <v/>
      </c>
    </row>
    <row r="80" spans="2:4" ht="24.75" customHeight="1" x14ac:dyDescent="0.15">
      <c r="B80" s="34" t="s">
        <v>245</v>
      </c>
      <c r="C80" s="47" t="str">
        <f t="shared" ref="C80:C82" si="60">AJ47</f>
        <v>▼選択してください</v>
      </c>
      <c r="D80" s="49" t="str">
        <f t="shared" ref="D80:D82" si="61">AG47</f>
        <v/>
      </c>
    </row>
    <row r="81" spans="2:4" ht="24.75" customHeight="1" x14ac:dyDescent="0.15">
      <c r="B81" s="34" t="s">
        <v>245</v>
      </c>
      <c r="C81" s="47" t="str">
        <f t="shared" si="60"/>
        <v>▼選択してください</v>
      </c>
      <c r="D81" s="49" t="str">
        <f t="shared" si="61"/>
        <v/>
      </c>
    </row>
    <row r="82" spans="2:4" ht="24.75" customHeight="1" x14ac:dyDescent="0.15">
      <c r="B82" s="34" t="s">
        <v>245</v>
      </c>
      <c r="C82" s="47" t="str">
        <f t="shared" si="60"/>
        <v>▼選択してください</v>
      </c>
      <c r="D82" s="49" t="str">
        <f t="shared" si="61"/>
        <v/>
      </c>
    </row>
  </sheetData>
  <sheetProtection sheet="1" objects="1" scenarios="1"/>
  <mergeCells count="1230">
    <mergeCell ref="AN31:AX32"/>
    <mergeCell ref="AN34:AP34"/>
    <mergeCell ref="AN35:AP35"/>
    <mergeCell ref="AN37:AX39"/>
    <mergeCell ref="AQ33:AR33"/>
    <mergeCell ref="AQ34:AR34"/>
    <mergeCell ref="AQ35:AR35"/>
    <mergeCell ref="AN33:AP33"/>
    <mergeCell ref="AS33:AU33"/>
    <mergeCell ref="AV33:AX33"/>
    <mergeCell ref="AS34:AX34"/>
    <mergeCell ref="AS35:AX35"/>
    <mergeCell ref="U31:AL32"/>
    <mergeCell ref="BB33:BK33"/>
    <mergeCell ref="BB34:BK34"/>
    <mergeCell ref="BB35:BK35"/>
    <mergeCell ref="BB36:BK36"/>
    <mergeCell ref="BB37:BK37"/>
    <mergeCell ref="BB38:BK38"/>
    <mergeCell ref="BB39:BK39"/>
    <mergeCell ref="AZ38:BA38"/>
    <mergeCell ref="AZ39:BA39"/>
    <mergeCell ref="AJ39:AL39"/>
    <mergeCell ref="BB40:BK40"/>
    <mergeCell ref="BB41:BK41"/>
    <mergeCell ref="BB42:BK42"/>
    <mergeCell ref="BB43:BK43"/>
    <mergeCell ref="BB44:BK44"/>
    <mergeCell ref="B4:G6"/>
    <mergeCell ref="H4:T6"/>
    <mergeCell ref="V43:AD43"/>
    <mergeCell ref="AE43:AF43"/>
    <mergeCell ref="AG43:AI43"/>
    <mergeCell ref="V44:AD44"/>
    <mergeCell ref="AE44:AF44"/>
    <mergeCell ref="AG44:AI44"/>
    <mergeCell ref="V27:W27"/>
    <mergeCell ref="X27:Y27"/>
    <mergeCell ref="Z27:AA27"/>
    <mergeCell ref="AB27:AC27"/>
    <mergeCell ref="AD27:AE27"/>
    <mergeCell ref="AF27:AG27"/>
    <mergeCell ref="AZ24:BC24"/>
    <mergeCell ref="BD24:BG24"/>
    <mergeCell ref="B25:S26"/>
    <mergeCell ref="T25:U25"/>
    <mergeCell ref="V25:W25"/>
    <mergeCell ref="N38:P38"/>
    <mergeCell ref="V38:AD38"/>
    <mergeCell ref="C33:K33"/>
    <mergeCell ref="L33:M33"/>
    <mergeCell ref="N33:P33"/>
    <mergeCell ref="X25:Y25"/>
    <mergeCell ref="Z25:AA25"/>
    <mergeCell ref="AB25:AC25"/>
    <mergeCell ref="BL37:BN37"/>
    <mergeCell ref="BL36:BN36"/>
    <mergeCell ref="C34:K34"/>
    <mergeCell ref="L34:M34"/>
    <mergeCell ref="N34:P34"/>
    <mergeCell ref="V34:AD34"/>
    <mergeCell ref="AE34:AF34"/>
    <mergeCell ref="AG34:AI34"/>
    <mergeCell ref="BL34:BN34"/>
    <mergeCell ref="Q33:S33"/>
    <mergeCell ref="Q34:S34"/>
    <mergeCell ref="AJ33:AL33"/>
    <mergeCell ref="AJ34:AL34"/>
    <mergeCell ref="AZ33:BA33"/>
    <mergeCell ref="AZ34:BA34"/>
    <mergeCell ref="AZ35:BA35"/>
    <mergeCell ref="AZ36:BA36"/>
    <mergeCell ref="AZ37:BA37"/>
    <mergeCell ref="V33:AD33"/>
    <mergeCell ref="AE33:AF33"/>
    <mergeCell ref="AG33:AI33"/>
    <mergeCell ref="BO45:BR45"/>
    <mergeCell ref="BS45:BW45"/>
    <mergeCell ref="BO43:BR43"/>
    <mergeCell ref="BS43:BW43"/>
    <mergeCell ref="C48:K48"/>
    <mergeCell ref="L48:M48"/>
    <mergeCell ref="N48:P48"/>
    <mergeCell ref="N47:P47"/>
    <mergeCell ref="V45:AD45"/>
    <mergeCell ref="AE45:AF45"/>
    <mergeCell ref="AG45:AI45"/>
    <mergeCell ref="AZ55:BH56"/>
    <mergeCell ref="BL41:BN41"/>
    <mergeCell ref="AJ45:AL45"/>
    <mergeCell ref="AJ47:AL47"/>
    <mergeCell ref="AJ48:AL48"/>
    <mergeCell ref="BL40:BN40"/>
    <mergeCell ref="AZ40:BA40"/>
    <mergeCell ref="AZ41:BA41"/>
    <mergeCell ref="AZ42:BA42"/>
    <mergeCell ref="AZ43:BA43"/>
    <mergeCell ref="AZ44:BA44"/>
    <mergeCell ref="C43:K43"/>
    <mergeCell ref="L43:M43"/>
    <mergeCell ref="N43:P43"/>
    <mergeCell ref="C46:K46"/>
    <mergeCell ref="L46:M46"/>
    <mergeCell ref="N46:P46"/>
    <mergeCell ref="Q46:S46"/>
    <mergeCell ref="V46:AD46"/>
    <mergeCell ref="AE46:AF46"/>
    <mergeCell ref="AG46:AI46"/>
    <mergeCell ref="BO37:BR37"/>
    <mergeCell ref="BL38:BN38"/>
    <mergeCell ref="BO38:BR38"/>
    <mergeCell ref="BS37:BW37"/>
    <mergeCell ref="C38:K38"/>
    <mergeCell ref="L38:M38"/>
    <mergeCell ref="BO41:BR41"/>
    <mergeCell ref="BS41:BW41"/>
    <mergeCell ref="BL42:BN42"/>
    <mergeCell ref="BO42:BR42"/>
    <mergeCell ref="BS42:BW42"/>
    <mergeCell ref="AZ57:BF58"/>
    <mergeCell ref="BG57:BH58"/>
    <mergeCell ref="BL43:BN43"/>
    <mergeCell ref="AE38:AF38"/>
    <mergeCell ref="AG38:AI38"/>
    <mergeCell ref="BL44:BN44"/>
    <mergeCell ref="AJ44:AL44"/>
    <mergeCell ref="BL45:BN45"/>
    <mergeCell ref="C49:K49"/>
    <mergeCell ref="L49:M49"/>
    <mergeCell ref="N49:P49"/>
    <mergeCell ref="BS38:BW38"/>
    <mergeCell ref="B39:M39"/>
    <mergeCell ref="N39:P39"/>
    <mergeCell ref="U39:AF39"/>
    <mergeCell ref="AG39:AI39"/>
    <mergeCell ref="B50:M50"/>
    <mergeCell ref="N50:P50"/>
    <mergeCell ref="BL39:BN39"/>
    <mergeCell ref="BO39:BR39"/>
    <mergeCell ref="BS39:BW39"/>
    <mergeCell ref="BO35:BR35"/>
    <mergeCell ref="BS35:BW35"/>
    <mergeCell ref="C36:K36"/>
    <mergeCell ref="BO40:BR40"/>
    <mergeCell ref="BS40:BW40"/>
    <mergeCell ref="L36:M36"/>
    <mergeCell ref="N36:P36"/>
    <mergeCell ref="V36:AD36"/>
    <mergeCell ref="AE36:AF36"/>
    <mergeCell ref="AG36:AI36"/>
    <mergeCell ref="C47:K47"/>
    <mergeCell ref="L47:M47"/>
    <mergeCell ref="BO36:BR36"/>
    <mergeCell ref="BS36:BW36"/>
    <mergeCell ref="C37:K37"/>
    <mergeCell ref="L37:M37"/>
    <mergeCell ref="N37:P37"/>
    <mergeCell ref="V37:AD37"/>
    <mergeCell ref="AE37:AF37"/>
    <mergeCell ref="AG37:AI37"/>
    <mergeCell ref="BO44:BR44"/>
    <mergeCell ref="BS44:BW44"/>
    <mergeCell ref="C44:K44"/>
    <mergeCell ref="Q35:S35"/>
    <mergeCell ref="Q36:S36"/>
    <mergeCell ref="Q37:S37"/>
    <mergeCell ref="Q38:S38"/>
    <mergeCell ref="AJ35:AL35"/>
    <mergeCell ref="AJ36:AL36"/>
    <mergeCell ref="AJ37:AL37"/>
    <mergeCell ref="AJ38:AL38"/>
    <mergeCell ref="AJ43:AL43"/>
    <mergeCell ref="BO34:BR34"/>
    <mergeCell ref="BS34:BW34"/>
    <mergeCell ref="C35:K35"/>
    <mergeCell ref="L35:M35"/>
    <mergeCell ref="N35:P35"/>
    <mergeCell ref="V35:AD35"/>
    <mergeCell ref="AE35:AF35"/>
    <mergeCell ref="AG35:AI35"/>
    <mergeCell ref="C45:K45"/>
    <mergeCell ref="L45:M45"/>
    <mergeCell ref="N45:P45"/>
    <mergeCell ref="BL35:BN35"/>
    <mergeCell ref="L44:M44"/>
    <mergeCell ref="N44:P44"/>
    <mergeCell ref="BL33:BN33"/>
    <mergeCell ref="B29:Q29"/>
    <mergeCell ref="R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Z29:BC29"/>
    <mergeCell ref="BD29:BG29"/>
    <mergeCell ref="AZ31:BW32"/>
    <mergeCell ref="BH23:BJ29"/>
    <mergeCell ref="BD26:BG26"/>
    <mergeCell ref="B27:S28"/>
    <mergeCell ref="T27:U27"/>
    <mergeCell ref="BO33:BR33"/>
    <mergeCell ref="BS33:BW33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Z28:BC28"/>
    <mergeCell ref="BD28:BG28"/>
    <mergeCell ref="BS23:BW29"/>
    <mergeCell ref="T24:W24"/>
    <mergeCell ref="X24:AA24"/>
    <mergeCell ref="AB24:AE24"/>
    <mergeCell ref="AF24:AI24"/>
    <mergeCell ref="AJ24:AM24"/>
    <mergeCell ref="AV23:AW23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Z26:BC26"/>
    <mergeCell ref="B23:S24"/>
    <mergeCell ref="T23:U23"/>
    <mergeCell ref="V23:W23"/>
    <mergeCell ref="X23:Y23"/>
    <mergeCell ref="Z23:AA23"/>
    <mergeCell ref="AB23:AC23"/>
    <mergeCell ref="AD23:AE23"/>
    <mergeCell ref="AF23:AG23"/>
    <mergeCell ref="AX23:AY23"/>
    <mergeCell ref="AZ23:BA23"/>
    <mergeCell ref="BB23:BC23"/>
    <mergeCell ref="BD23:BE23"/>
    <mergeCell ref="BF23:BG23"/>
    <mergeCell ref="AJ23:AK23"/>
    <mergeCell ref="AL23:AM23"/>
    <mergeCell ref="AN23:AO23"/>
    <mergeCell ref="AP23:AQ23"/>
    <mergeCell ref="AR23:AS23"/>
    <mergeCell ref="BK23:BM29"/>
    <mergeCell ref="BN23:BP29"/>
    <mergeCell ref="BQ23:BR29"/>
    <mergeCell ref="AN24:AQ24"/>
    <mergeCell ref="AR24:AU24"/>
    <mergeCell ref="AV24:AY24"/>
    <mergeCell ref="AH23:AI23"/>
    <mergeCell ref="AT23:AU23"/>
    <mergeCell ref="FL22:FM22"/>
    <mergeCell ref="FN22:FO22"/>
    <mergeCell ref="FP22:FQ22"/>
    <mergeCell ref="FR22:FS22"/>
    <mergeCell ref="FT22:FU22"/>
    <mergeCell ref="FV22:FW22"/>
    <mergeCell ref="FY22:FZ22"/>
    <mergeCell ref="EB22:EC22"/>
    <mergeCell ref="EE22:EF22"/>
    <mergeCell ref="EG22:EH22"/>
    <mergeCell ref="EI22:EJ22"/>
    <mergeCell ref="EK22:EL22"/>
    <mergeCell ref="EM22:EN22"/>
    <mergeCell ref="EO22:EP22"/>
    <mergeCell ref="EQ22:ER22"/>
    <mergeCell ref="ES22:ET22"/>
    <mergeCell ref="EU22:EV22"/>
    <mergeCell ref="EW22:EX22"/>
    <mergeCell ref="EY22:EZ22"/>
    <mergeCell ref="FB22:FC22"/>
    <mergeCell ref="FD22:FE22"/>
    <mergeCell ref="FF22:FG22"/>
    <mergeCell ref="FH22:FI22"/>
    <mergeCell ref="FJ22:FK22"/>
    <mergeCell ref="CS22:CT22"/>
    <mergeCell ref="CU22:CV22"/>
    <mergeCell ref="CW22:CX22"/>
    <mergeCell ref="CY22:CZ22"/>
    <mergeCell ref="DA22:DB22"/>
    <mergeCell ref="DC22:DD22"/>
    <mergeCell ref="DE22:DF22"/>
    <mergeCell ref="DH22:DI22"/>
    <mergeCell ref="DJ22:DK22"/>
    <mergeCell ref="DL22:DM22"/>
    <mergeCell ref="DN22:DO22"/>
    <mergeCell ref="DP22:DQ22"/>
    <mergeCell ref="DR22:DS22"/>
    <mergeCell ref="DT22:DU22"/>
    <mergeCell ref="DV22:DW22"/>
    <mergeCell ref="DX22:DY22"/>
    <mergeCell ref="DZ22:EA22"/>
    <mergeCell ref="AZ22:BA22"/>
    <mergeCell ref="BB22:BC22"/>
    <mergeCell ref="BD22:BE22"/>
    <mergeCell ref="BF22:BG22"/>
    <mergeCell ref="BH22:BJ22"/>
    <mergeCell ref="BK22:BM22"/>
    <mergeCell ref="BN22:BP22"/>
    <mergeCell ref="BQ22:BR22"/>
    <mergeCell ref="BS22:BW22"/>
    <mergeCell ref="BZ22:CA22"/>
    <mergeCell ref="CC22:CD22"/>
    <mergeCell ref="CF22:CG22"/>
    <mergeCell ref="CH22:CI22"/>
    <mergeCell ref="CK22:CL22"/>
    <mergeCell ref="CM22:CN22"/>
    <mergeCell ref="CO22:CP22"/>
    <mergeCell ref="CQ22:CR22"/>
    <mergeCell ref="FD21:FE21"/>
    <mergeCell ref="FF21:FG21"/>
    <mergeCell ref="FH21:FI21"/>
    <mergeCell ref="FJ21:FK21"/>
    <mergeCell ref="FL21:FM21"/>
    <mergeCell ref="FN21:FO21"/>
    <mergeCell ref="FP21:FQ21"/>
    <mergeCell ref="FR21:FS21"/>
    <mergeCell ref="FT21:FU21"/>
    <mergeCell ref="FV21:FW21"/>
    <mergeCell ref="FY21:FZ21"/>
    <mergeCell ref="D22:F22"/>
    <mergeCell ref="G22:K22"/>
    <mergeCell ref="L22:N22"/>
    <mergeCell ref="O22:P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DT21:DU21"/>
    <mergeCell ref="DV21:DW21"/>
    <mergeCell ref="DX21:DY21"/>
    <mergeCell ref="DZ21:EA21"/>
    <mergeCell ref="EB21:EC21"/>
    <mergeCell ref="EE21:EF21"/>
    <mergeCell ref="EG21:EH21"/>
    <mergeCell ref="EI21:EJ21"/>
    <mergeCell ref="EK21:EL21"/>
    <mergeCell ref="EM21:EN21"/>
    <mergeCell ref="EO21:EP21"/>
    <mergeCell ref="EQ21:ER21"/>
    <mergeCell ref="ES21:ET21"/>
    <mergeCell ref="EU21:EV21"/>
    <mergeCell ref="EW21:EX21"/>
    <mergeCell ref="EY21:EZ21"/>
    <mergeCell ref="FB21:FC21"/>
    <mergeCell ref="CK21:CL21"/>
    <mergeCell ref="CM21:CN21"/>
    <mergeCell ref="CO21:CP21"/>
    <mergeCell ref="CQ21:CR21"/>
    <mergeCell ref="CS21:CT21"/>
    <mergeCell ref="CU21:CV21"/>
    <mergeCell ref="CW21:CX21"/>
    <mergeCell ref="CY21:CZ21"/>
    <mergeCell ref="DA21:DB21"/>
    <mergeCell ref="DC21:DD21"/>
    <mergeCell ref="DE21:DF21"/>
    <mergeCell ref="DH21:DI21"/>
    <mergeCell ref="DJ21:DK21"/>
    <mergeCell ref="DL21:DM21"/>
    <mergeCell ref="DN21:DO21"/>
    <mergeCell ref="DP21:DQ21"/>
    <mergeCell ref="DR21:DS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J21"/>
    <mergeCell ref="BK21:BM21"/>
    <mergeCell ref="BN21:BP21"/>
    <mergeCell ref="BQ21:BR21"/>
    <mergeCell ref="BS21:BW21"/>
    <mergeCell ref="BZ21:CA21"/>
    <mergeCell ref="CC21:CD21"/>
    <mergeCell ref="CF21:CG21"/>
    <mergeCell ref="CH21:CI21"/>
    <mergeCell ref="D21:F21"/>
    <mergeCell ref="G21:K21"/>
    <mergeCell ref="L21:N21"/>
    <mergeCell ref="O21:P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EQ20:ER20"/>
    <mergeCell ref="ES20:ET20"/>
    <mergeCell ref="EU20:EV20"/>
    <mergeCell ref="EW20:EX20"/>
    <mergeCell ref="EY20:EZ20"/>
    <mergeCell ref="FB20:FC20"/>
    <mergeCell ref="FD20:FE20"/>
    <mergeCell ref="FF20:FG20"/>
    <mergeCell ref="FH20:FI20"/>
    <mergeCell ref="FJ20:FK20"/>
    <mergeCell ref="FL20:FM20"/>
    <mergeCell ref="FN20:FO20"/>
    <mergeCell ref="FP20:FQ20"/>
    <mergeCell ref="FR20:FS20"/>
    <mergeCell ref="FT20:FU20"/>
    <mergeCell ref="FV20:FW20"/>
    <mergeCell ref="FY20:FZ20"/>
    <mergeCell ref="DH20:DI20"/>
    <mergeCell ref="DJ20:DK20"/>
    <mergeCell ref="DL20:DM20"/>
    <mergeCell ref="DN20:DO20"/>
    <mergeCell ref="DP20:DQ20"/>
    <mergeCell ref="DR20:DS20"/>
    <mergeCell ref="DT20:DU20"/>
    <mergeCell ref="DV20:DW20"/>
    <mergeCell ref="DX20:DY20"/>
    <mergeCell ref="DZ20:EA20"/>
    <mergeCell ref="EB20:EC20"/>
    <mergeCell ref="EE20:EF20"/>
    <mergeCell ref="EG20:EH20"/>
    <mergeCell ref="EI20:EJ20"/>
    <mergeCell ref="EK20:EL20"/>
    <mergeCell ref="EM20:EN20"/>
    <mergeCell ref="EO20:EP20"/>
    <mergeCell ref="BQ20:BR20"/>
    <mergeCell ref="BS20:BW20"/>
    <mergeCell ref="BZ20:CA20"/>
    <mergeCell ref="CC20:CD20"/>
    <mergeCell ref="CF20:CG20"/>
    <mergeCell ref="CH20:CI20"/>
    <mergeCell ref="CK20:CL20"/>
    <mergeCell ref="CM20:CN20"/>
    <mergeCell ref="CO20:CP20"/>
    <mergeCell ref="CQ20:CR20"/>
    <mergeCell ref="CS20:CT20"/>
    <mergeCell ref="CU20:CV20"/>
    <mergeCell ref="CW20:CX20"/>
    <mergeCell ref="CY20:CZ20"/>
    <mergeCell ref="DA20:DB20"/>
    <mergeCell ref="DC20:DD20"/>
    <mergeCell ref="DE20:DF20"/>
    <mergeCell ref="FR19:FS19"/>
    <mergeCell ref="FT19:FU19"/>
    <mergeCell ref="FV19:FW19"/>
    <mergeCell ref="FY19:FZ19"/>
    <mergeCell ref="D20:F20"/>
    <mergeCell ref="G20:K20"/>
    <mergeCell ref="L20:N20"/>
    <mergeCell ref="O20:P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J20"/>
    <mergeCell ref="BK20:BM20"/>
    <mergeCell ref="BN20:BP20"/>
    <mergeCell ref="EI19:EJ19"/>
    <mergeCell ref="EK19:EL19"/>
    <mergeCell ref="EM19:EN19"/>
    <mergeCell ref="EO19:EP19"/>
    <mergeCell ref="EQ19:ER19"/>
    <mergeCell ref="ES19:ET19"/>
    <mergeCell ref="EU19:EV19"/>
    <mergeCell ref="EW19:EX19"/>
    <mergeCell ref="EY19:EZ19"/>
    <mergeCell ref="FB19:FC19"/>
    <mergeCell ref="FD19:FE19"/>
    <mergeCell ref="FF19:FG19"/>
    <mergeCell ref="FH19:FI19"/>
    <mergeCell ref="FJ19:FK19"/>
    <mergeCell ref="FL19:FM19"/>
    <mergeCell ref="FN19:FO19"/>
    <mergeCell ref="FP19:FQ19"/>
    <mergeCell ref="CY19:CZ19"/>
    <mergeCell ref="DA19:DB19"/>
    <mergeCell ref="DC19:DD19"/>
    <mergeCell ref="DE19:DF19"/>
    <mergeCell ref="DH19:DI19"/>
    <mergeCell ref="DJ19:DK19"/>
    <mergeCell ref="DL19:DM19"/>
    <mergeCell ref="DN19:DO19"/>
    <mergeCell ref="DP19:DQ19"/>
    <mergeCell ref="DR19:DS19"/>
    <mergeCell ref="DT19:DU19"/>
    <mergeCell ref="DV19:DW19"/>
    <mergeCell ref="DX19:DY19"/>
    <mergeCell ref="DZ19:EA19"/>
    <mergeCell ref="EB19:EC19"/>
    <mergeCell ref="EE19:EF19"/>
    <mergeCell ref="EG19:EH19"/>
    <mergeCell ref="BF19:BG19"/>
    <mergeCell ref="BH19:BJ19"/>
    <mergeCell ref="BK19:BM19"/>
    <mergeCell ref="BN19:BP19"/>
    <mergeCell ref="BQ19:BR19"/>
    <mergeCell ref="BS19:BW19"/>
    <mergeCell ref="BZ19:CA19"/>
    <mergeCell ref="CC19:CD19"/>
    <mergeCell ref="CF19:CG19"/>
    <mergeCell ref="CH19:CI19"/>
    <mergeCell ref="CK19:CL19"/>
    <mergeCell ref="CM19:CN19"/>
    <mergeCell ref="CO19:CP19"/>
    <mergeCell ref="CQ19:CR19"/>
    <mergeCell ref="CS19:CT19"/>
    <mergeCell ref="CU19:CV19"/>
    <mergeCell ref="CW19:CX19"/>
    <mergeCell ref="FJ18:FK18"/>
    <mergeCell ref="FL18:FM18"/>
    <mergeCell ref="FN18:FO18"/>
    <mergeCell ref="FP18:FQ18"/>
    <mergeCell ref="FR18:FS18"/>
    <mergeCell ref="FT18:FU18"/>
    <mergeCell ref="FV18:FW18"/>
    <mergeCell ref="FY18:FZ18"/>
    <mergeCell ref="D19:F19"/>
    <mergeCell ref="G19:K19"/>
    <mergeCell ref="L19:N19"/>
    <mergeCell ref="O19:P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DZ18:EA18"/>
    <mergeCell ref="EB18:EC18"/>
    <mergeCell ref="EE18:EF18"/>
    <mergeCell ref="EG18:EH18"/>
    <mergeCell ref="EI18:EJ18"/>
    <mergeCell ref="EK18:EL18"/>
    <mergeCell ref="EM18:EN18"/>
    <mergeCell ref="EO18:EP18"/>
    <mergeCell ref="EQ18:ER18"/>
    <mergeCell ref="ES18:ET18"/>
    <mergeCell ref="EU18:EV18"/>
    <mergeCell ref="EW18:EX18"/>
    <mergeCell ref="EY18:EZ18"/>
    <mergeCell ref="FB18:FC18"/>
    <mergeCell ref="FD18:FE18"/>
    <mergeCell ref="FF18:FG18"/>
    <mergeCell ref="FH18:FI18"/>
    <mergeCell ref="CQ18:CR18"/>
    <mergeCell ref="CS18:CT18"/>
    <mergeCell ref="CU18:CV18"/>
    <mergeCell ref="CW18:CX18"/>
    <mergeCell ref="CY18:CZ18"/>
    <mergeCell ref="DA18:DB18"/>
    <mergeCell ref="DC18:DD18"/>
    <mergeCell ref="DE18:DF18"/>
    <mergeCell ref="DH18:DI18"/>
    <mergeCell ref="DJ18:DK18"/>
    <mergeCell ref="DL18:DM18"/>
    <mergeCell ref="DN18:DO18"/>
    <mergeCell ref="DP18:DQ18"/>
    <mergeCell ref="DR18:DS18"/>
    <mergeCell ref="DT18:DU18"/>
    <mergeCell ref="DV18:DW18"/>
    <mergeCell ref="DX18:DY18"/>
    <mergeCell ref="AX18:AY18"/>
    <mergeCell ref="AZ18:BA18"/>
    <mergeCell ref="BB18:BC18"/>
    <mergeCell ref="BD18:BE18"/>
    <mergeCell ref="BF18:BG18"/>
    <mergeCell ref="BH18:BJ18"/>
    <mergeCell ref="BK18:BM18"/>
    <mergeCell ref="BN18:BP18"/>
    <mergeCell ref="BQ18:BR18"/>
    <mergeCell ref="BS18:BW18"/>
    <mergeCell ref="BZ18:CA18"/>
    <mergeCell ref="CC18:CD18"/>
    <mergeCell ref="CF18:CG18"/>
    <mergeCell ref="CH18:CI18"/>
    <mergeCell ref="CK18:CL18"/>
    <mergeCell ref="CM18:CN18"/>
    <mergeCell ref="CO18:CP18"/>
    <mergeCell ref="FB17:FC17"/>
    <mergeCell ref="FD17:FE17"/>
    <mergeCell ref="FF17:FG17"/>
    <mergeCell ref="FH17:FI17"/>
    <mergeCell ref="FJ17:FK17"/>
    <mergeCell ref="FL17:FM17"/>
    <mergeCell ref="FN17:FO17"/>
    <mergeCell ref="FP17:FQ17"/>
    <mergeCell ref="FR17:FS17"/>
    <mergeCell ref="FT17:FU17"/>
    <mergeCell ref="FV17:FW17"/>
    <mergeCell ref="FY17:FZ17"/>
    <mergeCell ref="D18:F18"/>
    <mergeCell ref="G18:K18"/>
    <mergeCell ref="L18:N18"/>
    <mergeCell ref="O18:P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DR17:DS17"/>
    <mergeCell ref="DT17:DU17"/>
    <mergeCell ref="DV17:DW17"/>
    <mergeCell ref="DX17:DY17"/>
    <mergeCell ref="DZ17:EA17"/>
    <mergeCell ref="EB17:EC17"/>
    <mergeCell ref="EE17:EF17"/>
    <mergeCell ref="EG17:EH17"/>
    <mergeCell ref="EI17:EJ17"/>
    <mergeCell ref="EK17:EL17"/>
    <mergeCell ref="EM17:EN17"/>
    <mergeCell ref="EO17:EP17"/>
    <mergeCell ref="EQ17:ER17"/>
    <mergeCell ref="ES17:ET17"/>
    <mergeCell ref="EU17:EV17"/>
    <mergeCell ref="EW17:EX17"/>
    <mergeCell ref="EY17:EZ17"/>
    <mergeCell ref="CH17:CI17"/>
    <mergeCell ref="CK17:CL17"/>
    <mergeCell ref="CM17:CN17"/>
    <mergeCell ref="CO17:CP17"/>
    <mergeCell ref="CQ17:CR17"/>
    <mergeCell ref="CS17:CT17"/>
    <mergeCell ref="CU17:CV17"/>
    <mergeCell ref="CW17:CX17"/>
    <mergeCell ref="CY17:CZ17"/>
    <mergeCell ref="DA17:DB17"/>
    <mergeCell ref="DC17:DD17"/>
    <mergeCell ref="DE17:DF17"/>
    <mergeCell ref="DH17:DI17"/>
    <mergeCell ref="DJ17:DK17"/>
    <mergeCell ref="DL17:DM17"/>
    <mergeCell ref="DN17:DO17"/>
    <mergeCell ref="DP17:DQ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J17"/>
    <mergeCell ref="BK17:BM17"/>
    <mergeCell ref="BN17:BP17"/>
    <mergeCell ref="BQ17:BR17"/>
    <mergeCell ref="BS17:BW17"/>
    <mergeCell ref="BZ17:CA17"/>
    <mergeCell ref="CC17:CD17"/>
    <mergeCell ref="CF17:CG17"/>
    <mergeCell ref="ES16:ET16"/>
    <mergeCell ref="EU16:EV16"/>
    <mergeCell ref="EW16:EX16"/>
    <mergeCell ref="EY16:EZ16"/>
    <mergeCell ref="FB16:FC16"/>
    <mergeCell ref="FD16:FE16"/>
    <mergeCell ref="FF16:FG16"/>
    <mergeCell ref="FH16:FI16"/>
    <mergeCell ref="FJ16:FK16"/>
    <mergeCell ref="FL16:FM16"/>
    <mergeCell ref="FN16:FO16"/>
    <mergeCell ref="FP16:FQ16"/>
    <mergeCell ref="FR16:FS16"/>
    <mergeCell ref="FT16:FU16"/>
    <mergeCell ref="FV16:FW16"/>
    <mergeCell ref="FY16:FZ16"/>
    <mergeCell ref="D17:F17"/>
    <mergeCell ref="G17:K17"/>
    <mergeCell ref="L17:N17"/>
    <mergeCell ref="O17:P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DJ16:DK16"/>
    <mergeCell ref="DL16:DM16"/>
    <mergeCell ref="DN16:DO16"/>
    <mergeCell ref="DP16:DQ16"/>
    <mergeCell ref="DR16:DS16"/>
    <mergeCell ref="DT16:DU16"/>
    <mergeCell ref="DV16:DW16"/>
    <mergeCell ref="DX16:DY16"/>
    <mergeCell ref="DZ16:EA16"/>
    <mergeCell ref="EB16:EC16"/>
    <mergeCell ref="EE16:EF16"/>
    <mergeCell ref="EG16:EH16"/>
    <mergeCell ref="EI16:EJ16"/>
    <mergeCell ref="EK16:EL16"/>
    <mergeCell ref="EM16:EN16"/>
    <mergeCell ref="EO16:EP16"/>
    <mergeCell ref="EQ16:ER16"/>
    <mergeCell ref="BS16:BW16"/>
    <mergeCell ref="BZ16:CA16"/>
    <mergeCell ref="CC16:CD16"/>
    <mergeCell ref="CF16:CG16"/>
    <mergeCell ref="CH16:CI16"/>
    <mergeCell ref="CK16:CL16"/>
    <mergeCell ref="CM16:CN16"/>
    <mergeCell ref="CO16:CP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DH16:DI16"/>
    <mergeCell ref="FT15:FU15"/>
    <mergeCell ref="FV15:FW15"/>
    <mergeCell ref="FY15:FZ15"/>
    <mergeCell ref="D16:F16"/>
    <mergeCell ref="G16:K16"/>
    <mergeCell ref="L16:N16"/>
    <mergeCell ref="O16:P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J16"/>
    <mergeCell ref="BK16:BM16"/>
    <mergeCell ref="BN16:BP16"/>
    <mergeCell ref="BQ16:BR16"/>
    <mergeCell ref="EK15:EL15"/>
    <mergeCell ref="EM15:EN15"/>
    <mergeCell ref="EO15:EP15"/>
    <mergeCell ref="EQ15:ER15"/>
    <mergeCell ref="ES15:ET15"/>
    <mergeCell ref="EU15:EV15"/>
    <mergeCell ref="EW15:EX15"/>
    <mergeCell ref="EY15:EZ15"/>
    <mergeCell ref="FB15:FC15"/>
    <mergeCell ref="FD15:FE15"/>
    <mergeCell ref="FF15:FG15"/>
    <mergeCell ref="FH15:FI15"/>
    <mergeCell ref="FJ15:FK15"/>
    <mergeCell ref="FL15:FM15"/>
    <mergeCell ref="FN15:FO15"/>
    <mergeCell ref="FP15:FQ15"/>
    <mergeCell ref="FR15:FS15"/>
    <mergeCell ref="DA15:DB15"/>
    <mergeCell ref="DC15:DD15"/>
    <mergeCell ref="DE15:DF15"/>
    <mergeCell ref="DH15:DI15"/>
    <mergeCell ref="DJ15:DK15"/>
    <mergeCell ref="DL15:DM15"/>
    <mergeCell ref="DN15:DO15"/>
    <mergeCell ref="DP15:DQ15"/>
    <mergeCell ref="DR15:DS15"/>
    <mergeCell ref="DT15:DU15"/>
    <mergeCell ref="DV15:DW15"/>
    <mergeCell ref="DX15:DY15"/>
    <mergeCell ref="DZ15:EA15"/>
    <mergeCell ref="EB15:EC15"/>
    <mergeCell ref="EE15:EF15"/>
    <mergeCell ref="EG15:EH15"/>
    <mergeCell ref="EI15:EJ15"/>
    <mergeCell ref="BH15:BJ15"/>
    <mergeCell ref="BK15:BM15"/>
    <mergeCell ref="BN15:BP15"/>
    <mergeCell ref="BQ15:BR15"/>
    <mergeCell ref="BS15:BW15"/>
    <mergeCell ref="BZ15:CA15"/>
    <mergeCell ref="CC15:CD15"/>
    <mergeCell ref="CF15:CG15"/>
    <mergeCell ref="CH15:CI15"/>
    <mergeCell ref="CK15:CL15"/>
    <mergeCell ref="CM15:CN15"/>
    <mergeCell ref="CO15:CP15"/>
    <mergeCell ref="CQ15:CR15"/>
    <mergeCell ref="CS15:CT15"/>
    <mergeCell ref="CU15:CV15"/>
    <mergeCell ref="CW15:CX15"/>
    <mergeCell ref="CY15:CZ15"/>
    <mergeCell ref="FL14:FM14"/>
    <mergeCell ref="FN14:FO14"/>
    <mergeCell ref="FP14:FQ14"/>
    <mergeCell ref="FR14:FS14"/>
    <mergeCell ref="FT14:FU14"/>
    <mergeCell ref="FV14:FW14"/>
    <mergeCell ref="FY14:FZ14"/>
    <mergeCell ref="D15:F15"/>
    <mergeCell ref="G15:K15"/>
    <mergeCell ref="L15:N15"/>
    <mergeCell ref="O15:P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EB14:EC14"/>
    <mergeCell ref="EE14:EF14"/>
    <mergeCell ref="EG14:EH14"/>
    <mergeCell ref="EI14:EJ14"/>
    <mergeCell ref="EK14:EL14"/>
    <mergeCell ref="EM14:EN14"/>
    <mergeCell ref="EO14:EP14"/>
    <mergeCell ref="EQ14:ER14"/>
    <mergeCell ref="ES14:ET14"/>
    <mergeCell ref="EU14:EV14"/>
    <mergeCell ref="EW14:EX14"/>
    <mergeCell ref="EY14:EZ14"/>
    <mergeCell ref="FB14:FC14"/>
    <mergeCell ref="FD14:FE14"/>
    <mergeCell ref="FF14:FG14"/>
    <mergeCell ref="FH14:FI14"/>
    <mergeCell ref="FJ14:FK14"/>
    <mergeCell ref="CS14:CT14"/>
    <mergeCell ref="CU14:CV14"/>
    <mergeCell ref="CW14:CX14"/>
    <mergeCell ref="CY14:CZ14"/>
    <mergeCell ref="DA14:DB14"/>
    <mergeCell ref="DC14:DD14"/>
    <mergeCell ref="DE14:DF14"/>
    <mergeCell ref="DH14:DI14"/>
    <mergeCell ref="DJ14:DK14"/>
    <mergeCell ref="DL14:DM14"/>
    <mergeCell ref="DN14:DO14"/>
    <mergeCell ref="DP14:DQ14"/>
    <mergeCell ref="DR14:DS14"/>
    <mergeCell ref="DT14:DU14"/>
    <mergeCell ref="DV14:DW14"/>
    <mergeCell ref="DX14:DY14"/>
    <mergeCell ref="DZ14:EA14"/>
    <mergeCell ref="AZ14:BA14"/>
    <mergeCell ref="BB14:BC14"/>
    <mergeCell ref="BD14:BE14"/>
    <mergeCell ref="BF14:BG14"/>
    <mergeCell ref="BH14:BJ14"/>
    <mergeCell ref="BK14:BM14"/>
    <mergeCell ref="BN14:BP14"/>
    <mergeCell ref="BQ14:BR14"/>
    <mergeCell ref="BS14:BW14"/>
    <mergeCell ref="BZ14:CA14"/>
    <mergeCell ref="CC14:CD14"/>
    <mergeCell ref="CF14:CG14"/>
    <mergeCell ref="CH14:CI14"/>
    <mergeCell ref="CK14:CL14"/>
    <mergeCell ref="CM14:CN14"/>
    <mergeCell ref="CO14:CP14"/>
    <mergeCell ref="CQ14:CR14"/>
    <mergeCell ref="FD13:FE13"/>
    <mergeCell ref="FF13:FG13"/>
    <mergeCell ref="FH13:FI13"/>
    <mergeCell ref="FJ13:FK13"/>
    <mergeCell ref="FL13:FM13"/>
    <mergeCell ref="FN13:FO13"/>
    <mergeCell ref="FP13:FQ13"/>
    <mergeCell ref="FR13:FS13"/>
    <mergeCell ref="FT13:FU13"/>
    <mergeCell ref="FV13:FW13"/>
    <mergeCell ref="FY13:FZ13"/>
    <mergeCell ref="D14:F14"/>
    <mergeCell ref="G14:K14"/>
    <mergeCell ref="L14:N14"/>
    <mergeCell ref="O14:P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DT13:DU13"/>
    <mergeCell ref="DV13:DW13"/>
    <mergeCell ref="DX13:DY13"/>
    <mergeCell ref="DZ13:EA13"/>
    <mergeCell ref="EB13:EC13"/>
    <mergeCell ref="EE13:EF13"/>
    <mergeCell ref="EG13:EH13"/>
    <mergeCell ref="EI13:EJ13"/>
    <mergeCell ref="EK13:EL13"/>
    <mergeCell ref="EM13:EN13"/>
    <mergeCell ref="EO13:EP13"/>
    <mergeCell ref="EQ13:ER13"/>
    <mergeCell ref="ES13:ET13"/>
    <mergeCell ref="EU13:EV13"/>
    <mergeCell ref="EW13:EX13"/>
    <mergeCell ref="EY13:EZ13"/>
    <mergeCell ref="FB13:FC13"/>
    <mergeCell ref="CK13:CL13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H13:DI13"/>
    <mergeCell ref="DJ13:DK13"/>
    <mergeCell ref="DL13:DM13"/>
    <mergeCell ref="DN13:DO13"/>
    <mergeCell ref="DP13:DQ13"/>
    <mergeCell ref="DR13:DS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J13"/>
    <mergeCell ref="BK13:BM13"/>
    <mergeCell ref="BN13:BP13"/>
    <mergeCell ref="BQ13:BR13"/>
    <mergeCell ref="BS13:BW13"/>
    <mergeCell ref="BZ13:CA13"/>
    <mergeCell ref="CC13:CD13"/>
    <mergeCell ref="CF13:CG13"/>
    <mergeCell ref="CH13:CI13"/>
    <mergeCell ref="D13:F13"/>
    <mergeCell ref="G13:K13"/>
    <mergeCell ref="L13:N13"/>
    <mergeCell ref="O13:P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EQ12:ER12"/>
    <mergeCell ref="ES12:ET12"/>
    <mergeCell ref="EU12:EV12"/>
    <mergeCell ref="EW12:EX12"/>
    <mergeCell ref="EY12:EZ12"/>
    <mergeCell ref="FB12:FC12"/>
    <mergeCell ref="FD12:FE12"/>
    <mergeCell ref="FF12:FG12"/>
    <mergeCell ref="FH12:FI12"/>
    <mergeCell ref="FJ12:FK12"/>
    <mergeCell ref="FL12:FM12"/>
    <mergeCell ref="FN12:FO12"/>
    <mergeCell ref="FP12:FQ12"/>
    <mergeCell ref="FR12:FS12"/>
    <mergeCell ref="FT12:FU12"/>
    <mergeCell ref="FV12:FW12"/>
    <mergeCell ref="FY12:FZ12"/>
    <mergeCell ref="DL12:DM12"/>
    <mergeCell ref="DN12:DO12"/>
    <mergeCell ref="CQ12:CR12"/>
    <mergeCell ref="CO12:CP12"/>
    <mergeCell ref="DP12:DQ12"/>
    <mergeCell ref="DR12:DS12"/>
    <mergeCell ref="DT12:DU12"/>
    <mergeCell ref="DV12:DW12"/>
    <mergeCell ref="DX12:DY12"/>
    <mergeCell ref="DZ12:EA12"/>
    <mergeCell ref="EB12:EC12"/>
    <mergeCell ref="EE12:EF12"/>
    <mergeCell ref="EG12:EH12"/>
    <mergeCell ref="EI12:EJ12"/>
    <mergeCell ref="EK12:EL12"/>
    <mergeCell ref="EM12:EN12"/>
    <mergeCell ref="EO12:EP12"/>
    <mergeCell ref="BN12:BP12"/>
    <mergeCell ref="BB12:BC12"/>
    <mergeCell ref="BZ12:CA12"/>
    <mergeCell ref="CS12:CT12"/>
    <mergeCell ref="CU12:CV12"/>
    <mergeCell ref="CW12:CX12"/>
    <mergeCell ref="CY12:CZ12"/>
    <mergeCell ref="DA12:DB12"/>
    <mergeCell ref="CC12:CD12"/>
    <mergeCell ref="CF12:CG12"/>
    <mergeCell ref="CH12:CI12"/>
    <mergeCell ref="CK12:CL12"/>
    <mergeCell ref="CM12:CN12"/>
    <mergeCell ref="DC12:DD12"/>
    <mergeCell ref="DE12:DF12"/>
    <mergeCell ref="DH12:DI12"/>
    <mergeCell ref="DJ12:DK12"/>
    <mergeCell ref="BD11:BG11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BD12:BE12"/>
    <mergeCell ref="BF12:BG12"/>
    <mergeCell ref="BH12:BJ12"/>
    <mergeCell ref="BK12:BM12"/>
    <mergeCell ref="B2:AT3"/>
    <mergeCell ref="AU2:AX3"/>
    <mergeCell ref="AY2:BW3"/>
    <mergeCell ref="U4:Z6"/>
    <mergeCell ref="AA4:AL6"/>
    <mergeCell ref="AM4:AQ6"/>
    <mergeCell ref="AR4:AV6"/>
    <mergeCell ref="AB10:AE10"/>
    <mergeCell ref="AR12:AS12"/>
    <mergeCell ref="AT12:AU12"/>
    <mergeCell ref="AV12:AW12"/>
    <mergeCell ref="AX12:AY12"/>
    <mergeCell ref="AZ12:BA12"/>
    <mergeCell ref="AZ10:BC10"/>
    <mergeCell ref="B8:BW9"/>
    <mergeCell ref="C10:C12"/>
    <mergeCell ref="D10:F12"/>
    <mergeCell ref="G10:K12"/>
    <mergeCell ref="L10:N12"/>
    <mergeCell ref="O10:Q12"/>
    <mergeCell ref="R10:S12"/>
    <mergeCell ref="T10:W10"/>
    <mergeCell ref="X10:AA10"/>
    <mergeCell ref="AN11:AQ11"/>
    <mergeCell ref="AF10:AI10"/>
    <mergeCell ref="AJ10:AM10"/>
    <mergeCell ref="AN10:AQ10"/>
    <mergeCell ref="AR10:AU10"/>
    <mergeCell ref="AV10:AY10"/>
    <mergeCell ref="BG4:BG6"/>
    <mergeCell ref="BH4:BI6"/>
    <mergeCell ref="BD10:BG10"/>
    <mergeCell ref="B31:S32"/>
    <mergeCell ref="B41:S42"/>
    <mergeCell ref="U41:AL42"/>
    <mergeCell ref="BY5:CB6"/>
    <mergeCell ref="CC5:CF6"/>
    <mergeCell ref="BJ4:BJ6"/>
    <mergeCell ref="BK4:BK6"/>
    <mergeCell ref="BL4:BM6"/>
    <mergeCell ref="BN4:BO6"/>
    <mergeCell ref="BP4:BQ6"/>
    <mergeCell ref="BR4:BS6"/>
    <mergeCell ref="AW4:AX6"/>
    <mergeCell ref="BT4:BT6"/>
    <mergeCell ref="BU4:BV6"/>
    <mergeCell ref="BW4:BW6"/>
    <mergeCell ref="BY4:CB4"/>
    <mergeCell ref="CC4:CF4"/>
    <mergeCell ref="AY4:AZ6"/>
    <mergeCell ref="BA4:BB6"/>
    <mergeCell ref="BC4:BD6"/>
    <mergeCell ref="BE4:BF6"/>
    <mergeCell ref="BH10:BP11"/>
    <mergeCell ref="BQ10:BR12"/>
    <mergeCell ref="BS10:BW12"/>
    <mergeCell ref="T11:W11"/>
    <mergeCell ref="X11:AA11"/>
    <mergeCell ref="AB11:AE11"/>
    <mergeCell ref="AF11:AI11"/>
    <mergeCell ref="AJ11:AM11"/>
    <mergeCell ref="AR11:AU11"/>
    <mergeCell ref="AV11:AY11"/>
    <mergeCell ref="AZ11:BC11"/>
    <mergeCell ref="AJ50:AL50"/>
    <mergeCell ref="Q50:S50"/>
    <mergeCell ref="Q39:S39"/>
    <mergeCell ref="AJ49:AL49"/>
    <mergeCell ref="Q43:S43"/>
    <mergeCell ref="Q44:S44"/>
    <mergeCell ref="Q45:S45"/>
    <mergeCell ref="Q47:S47"/>
    <mergeCell ref="Q48:S48"/>
    <mergeCell ref="Q49:S49"/>
    <mergeCell ref="V47:AD47"/>
    <mergeCell ref="AE47:AF47"/>
    <mergeCell ref="AG47:AI47"/>
    <mergeCell ref="V48:AD48"/>
    <mergeCell ref="AE48:AF48"/>
    <mergeCell ref="AG48:AI48"/>
    <mergeCell ref="V49:AD49"/>
    <mergeCell ref="AE49:AF49"/>
    <mergeCell ref="AG49:AI49"/>
    <mergeCell ref="U50:AF50"/>
    <mergeCell ref="AG50:AI50"/>
    <mergeCell ref="AJ46:AL46"/>
  </mergeCells>
  <phoneticPr fontId="1"/>
  <conditionalFormatting sqref="O13:Q22">
    <cfRule type="cellIs" dxfId="4" priority="1" operator="equal">
      <formula>"該当無"</formula>
    </cfRule>
  </conditionalFormatting>
  <conditionalFormatting sqref="BO45:BW46">
    <cfRule type="expression" dxfId="3" priority="2">
      <formula>$BO$45="一致"</formula>
    </cfRule>
  </conditionalFormatting>
  <printOptions horizontalCentered="1"/>
  <pageMargins left="0.19685039370078741" right="0.19685039370078741" top="0.59055118110236227" bottom="0.39370078740157483" header="0.39370078740157483" footer="0.39370078740157483"/>
  <pageSetup paperSize="9" scale="45" fitToWidth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9000000}">
          <x14:formula1>
            <xm:f>データシートマスタA!$E$3:$E$4</xm:f>
          </x14:formula1>
          <xm:sqref>L13:N22</xm:sqref>
        </x14:dataValidation>
        <x14:dataValidation type="list" allowBlank="1" showInputMessage="1" showErrorMessage="1" xr:uid="{00000000-0002-0000-0000-000007000000}">
          <x14:formula1>
            <xm:f>データシートマスタA!$AF$3:$AF$25</xm:f>
          </x14:formula1>
          <xm:sqref>V44:AD49</xm:sqref>
        </x14:dataValidation>
        <x14:dataValidation type="list" allowBlank="1" showInputMessage="1" showErrorMessage="1" xr:uid="{00000000-0002-0000-0000-000006000000}">
          <x14:formula1>
            <xm:f>データシートマスタA!$AI$3:$AI$23</xm:f>
          </x14:formula1>
          <xm:sqref>V34:AD38</xm:sqref>
        </x14:dataValidation>
        <x14:dataValidation type="list" allowBlank="1" showInputMessage="1" showErrorMessage="1" xr:uid="{00000000-0002-0000-0000-000005000000}">
          <x14:formula1>
            <xm:f>データシートマスタA!$Z$3:$Z$26</xm:f>
          </x14:formula1>
          <xm:sqref>C34:K38</xm:sqref>
        </x14:dataValidation>
        <x14:dataValidation type="list" allowBlank="1" showInputMessage="1" showErrorMessage="1" xr:uid="{00000000-0002-0000-0000-000004000000}">
          <x14:formula1>
            <xm:f>データシートマスタA!$A$3:$A$6</xm:f>
          </x14:formula1>
          <xm:sqref>D13:F22</xm:sqref>
        </x14:dataValidation>
        <x14:dataValidation type="list" allowBlank="1" showInputMessage="1" showErrorMessage="1" xr:uid="{00000000-0002-0000-0000-000002000000}">
          <x14:formula1>
            <xm:f>データシートマスタA!$C$3:$C$14</xm:f>
          </x14:formula1>
          <xm:sqref>G13:K22</xm:sqref>
        </x14:dataValidation>
        <x14:dataValidation type="list" allowBlank="1" showInputMessage="1" showErrorMessage="1" xr:uid="{00000000-0002-0000-0000-000001000000}">
          <x14:formula1>
            <xm:f>データシートマスタA!$AL$3:$AL$5</xm:f>
          </x14:formula1>
          <xm:sqref>BL34:BL44</xm:sqref>
        </x14:dataValidation>
        <x14:dataValidation type="list" allowBlank="1" showInputMessage="1" showErrorMessage="1" xr:uid="{00000000-0002-0000-0000-000000000000}">
          <x14:formula1>
            <xm:f>データシートマスタA!$AN$3:$AN$6</xm:f>
          </x14:formula1>
          <xm:sqref>BO34:BR44</xm:sqref>
        </x14:dataValidation>
        <x14:dataValidation type="list" allowBlank="1" showInputMessage="1" showErrorMessage="1" xr:uid="{4DE0F1EC-6DC6-420E-9CB9-1385A2F2458E}">
          <x14:formula1>
            <xm:f>データシートマスタA!$AC$3:$AC$25</xm:f>
          </x14:formula1>
          <xm:sqref>C44:K49</xm:sqref>
        </x14:dataValidation>
        <x14:dataValidation type="list" allowBlank="1" showInputMessage="1" showErrorMessage="1" xr:uid="{E9A15C71-4740-4CA2-8C2E-558172C49A46}">
          <x14:formula1>
            <xm:f>データシートマスタA!$X$3:$X$26</xm:f>
          </x14:formula1>
          <xm:sqref>BS13:BW22</xm:sqref>
        </x14:dataValidation>
        <x14:dataValidation type="list" allowBlank="1" showInputMessage="1" showErrorMessage="1" xr:uid="{057C8378-F2C1-41A6-B138-830501B2E083}">
          <x14:formula1>
            <xm:f>データシートマスタA!$X$3:$X$22</xm:f>
          </x14:formula1>
          <xm:sqref>Q34:S38 Q44:S49 AJ34:AL38 AJ44:AL49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FD1FB-63BE-4F4F-83A3-ABFB208108CC}">
  <sheetPr>
    <tabColor rgb="FFFFCCCC"/>
    <pageSetUpPr fitToPage="1"/>
  </sheetPr>
  <dimension ref="B1:FZ77"/>
  <sheetViews>
    <sheetView view="pageBreakPreview" zoomScale="70" zoomScaleNormal="70" zoomScaleSheetLayoutView="70" workbookViewId="0">
      <selection activeCell="T13" sqref="T13:W13"/>
    </sheetView>
  </sheetViews>
  <sheetFormatPr defaultColWidth="9" defaultRowHeight="24.75" customHeight="1" x14ac:dyDescent="0.15"/>
  <cols>
    <col min="1" max="75" width="4" style="34" customWidth="1"/>
    <col min="76" max="76" width="3.375" style="34" customWidth="1"/>
    <col min="77" max="148" width="3.5" style="34" customWidth="1"/>
    <col min="149" max="170" width="3.625" style="34" customWidth="1"/>
    <col min="171" max="171" width="3.875" style="34" customWidth="1"/>
    <col min="172" max="182" width="3.625" style="34" customWidth="1"/>
    <col min="183" max="16384" width="9" style="34"/>
  </cols>
  <sheetData>
    <row r="1" spans="2:182" ht="24.75" customHeight="1" thickBot="1" x14ac:dyDescent="0.2"/>
    <row r="2" spans="2:182" ht="24.75" customHeight="1" x14ac:dyDescent="0.15">
      <c r="B2" s="121" t="s">
        <v>268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3"/>
      <c r="AU2" s="121" t="s">
        <v>7</v>
      </c>
      <c r="AV2" s="122"/>
      <c r="AW2" s="122"/>
      <c r="AX2" s="123"/>
      <c r="AY2" s="353">
        <f>請求書試算表A!AY2</f>
        <v>0</v>
      </c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5"/>
    </row>
    <row r="3" spans="2:182" ht="24.75" customHeight="1" thickBot="1" x14ac:dyDescent="0.2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6"/>
      <c r="AU3" s="124"/>
      <c r="AV3" s="125"/>
      <c r="AW3" s="125"/>
      <c r="AX3" s="126"/>
      <c r="AY3" s="356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8"/>
    </row>
    <row r="4" spans="2:182" ht="19.5" customHeight="1" x14ac:dyDescent="0.15">
      <c r="B4" s="121" t="s">
        <v>99</v>
      </c>
      <c r="C4" s="122"/>
      <c r="D4" s="122"/>
      <c r="E4" s="122"/>
      <c r="F4" s="122"/>
      <c r="G4" s="123"/>
      <c r="H4" s="359">
        <f>請求書試算表A!H4</f>
        <v>0</v>
      </c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1"/>
      <c r="U4" s="131" t="s">
        <v>102</v>
      </c>
      <c r="V4" s="132"/>
      <c r="W4" s="132"/>
      <c r="X4" s="132"/>
      <c r="Y4" s="132"/>
      <c r="Z4" s="132"/>
      <c r="AA4" s="353">
        <f>請求書試算表A!AA4</f>
        <v>0</v>
      </c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5"/>
      <c r="AM4" s="139" t="s">
        <v>101</v>
      </c>
      <c r="AN4" s="140"/>
      <c r="AO4" s="140"/>
      <c r="AP4" s="140"/>
      <c r="AQ4" s="141"/>
      <c r="AR4" s="353">
        <f>請求書試算表A!AR4</f>
        <v>0</v>
      </c>
      <c r="AS4" s="354"/>
      <c r="AT4" s="354"/>
      <c r="AU4" s="354"/>
      <c r="AV4" s="354"/>
      <c r="AW4" s="98" t="s">
        <v>1</v>
      </c>
      <c r="AX4" s="98"/>
      <c r="AY4" s="354">
        <f>請求書試算表A!AY4</f>
        <v>0</v>
      </c>
      <c r="AZ4" s="354"/>
      <c r="BA4" s="98" t="s">
        <v>25</v>
      </c>
      <c r="BB4" s="98"/>
      <c r="BC4" s="354">
        <f>請求書試算表A!BC4</f>
        <v>0</v>
      </c>
      <c r="BD4" s="354"/>
      <c r="BE4" s="98" t="s">
        <v>24</v>
      </c>
      <c r="BF4" s="98"/>
      <c r="BG4" s="98" t="s">
        <v>26</v>
      </c>
      <c r="BH4" s="98" t="e">
        <f>TEXT(BY5,"aaa")</f>
        <v>#NUM!</v>
      </c>
      <c r="BI4" s="98"/>
      <c r="BJ4" s="98" t="s">
        <v>27</v>
      </c>
      <c r="BK4" s="98" t="s">
        <v>100</v>
      </c>
      <c r="BL4" s="354">
        <f>請求書試算表A!BL4</f>
        <v>0</v>
      </c>
      <c r="BM4" s="354"/>
      <c r="BN4" s="98" t="s">
        <v>25</v>
      </c>
      <c r="BO4" s="98"/>
      <c r="BP4" s="354">
        <f>請求書試算表A!BP4</f>
        <v>0</v>
      </c>
      <c r="BQ4" s="354"/>
      <c r="BR4" s="104" t="s">
        <v>24</v>
      </c>
      <c r="BS4" s="104"/>
      <c r="BT4" s="104" t="s">
        <v>26</v>
      </c>
      <c r="BU4" s="104" t="e">
        <f>TEXT(CC5,"aaa")</f>
        <v>#NUM!</v>
      </c>
      <c r="BV4" s="104"/>
      <c r="BW4" s="107" t="s">
        <v>27</v>
      </c>
      <c r="BY4" s="110" t="s">
        <v>34</v>
      </c>
      <c r="BZ4" s="111"/>
      <c r="CA4" s="111"/>
      <c r="CB4" s="112"/>
      <c r="CC4" s="110" t="s">
        <v>34</v>
      </c>
      <c r="CD4" s="111"/>
      <c r="CE4" s="111"/>
      <c r="CF4" s="112"/>
    </row>
    <row r="5" spans="2:182" ht="19.5" customHeight="1" x14ac:dyDescent="0.15">
      <c r="B5" s="322"/>
      <c r="C5" s="323"/>
      <c r="D5" s="323"/>
      <c r="E5" s="323"/>
      <c r="F5" s="323"/>
      <c r="G5" s="324"/>
      <c r="H5" s="362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4"/>
      <c r="U5" s="133"/>
      <c r="V5" s="134"/>
      <c r="W5" s="134"/>
      <c r="X5" s="134"/>
      <c r="Y5" s="134"/>
      <c r="Z5" s="134"/>
      <c r="AA5" s="368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70"/>
      <c r="AM5" s="142"/>
      <c r="AN5" s="143"/>
      <c r="AO5" s="143"/>
      <c r="AP5" s="143"/>
      <c r="AQ5" s="144"/>
      <c r="AR5" s="368"/>
      <c r="AS5" s="369"/>
      <c r="AT5" s="369"/>
      <c r="AU5" s="369"/>
      <c r="AV5" s="369"/>
      <c r="AW5" s="99"/>
      <c r="AX5" s="99"/>
      <c r="AY5" s="369"/>
      <c r="AZ5" s="369"/>
      <c r="BA5" s="99"/>
      <c r="BB5" s="99"/>
      <c r="BC5" s="369"/>
      <c r="BD5" s="369"/>
      <c r="BE5" s="99"/>
      <c r="BF5" s="99"/>
      <c r="BG5" s="99"/>
      <c r="BH5" s="99"/>
      <c r="BI5" s="99"/>
      <c r="BJ5" s="99"/>
      <c r="BK5" s="99"/>
      <c r="BL5" s="369"/>
      <c r="BM5" s="369"/>
      <c r="BN5" s="99"/>
      <c r="BO5" s="99"/>
      <c r="BP5" s="369"/>
      <c r="BQ5" s="369"/>
      <c r="BR5" s="105"/>
      <c r="BS5" s="105"/>
      <c r="BT5" s="105"/>
      <c r="BU5" s="105"/>
      <c r="BV5" s="105"/>
      <c r="BW5" s="108"/>
      <c r="BY5" s="92" t="e">
        <f>DATE(AR4,AY4,BC4)</f>
        <v>#NUM!</v>
      </c>
      <c r="BZ5" s="93"/>
      <c r="CA5" s="93"/>
      <c r="CB5" s="94"/>
      <c r="CC5" s="92" t="e">
        <f>DATE(AR4,BL4,BP4)</f>
        <v>#NUM!</v>
      </c>
      <c r="CD5" s="93"/>
      <c r="CE5" s="93"/>
      <c r="CF5" s="94"/>
    </row>
    <row r="6" spans="2:182" ht="19.5" customHeight="1" thickBot="1" x14ac:dyDescent="0.2">
      <c r="B6" s="124"/>
      <c r="C6" s="125"/>
      <c r="D6" s="125"/>
      <c r="E6" s="125"/>
      <c r="F6" s="125"/>
      <c r="G6" s="126"/>
      <c r="H6" s="365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U6" s="135"/>
      <c r="V6" s="136"/>
      <c r="W6" s="136"/>
      <c r="X6" s="136"/>
      <c r="Y6" s="136"/>
      <c r="Z6" s="136"/>
      <c r="AA6" s="356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8"/>
      <c r="AM6" s="145"/>
      <c r="AN6" s="146"/>
      <c r="AO6" s="146"/>
      <c r="AP6" s="146"/>
      <c r="AQ6" s="147"/>
      <c r="AR6" s="356"/>
      <c r="AS6" s="357"/>
      <c r="AT6" s="357"/>
      <c r="AU6" s="357"/>
      <c r="AV6" s="357"/>
      <c r="AW6" s="100"/>
      <c r="AX6" s="100"/>
      <c r="AY6" s="357"/>
      <c r="AZ6" s="357"/>
      <c r="BA6" s="100"/>
      <c r="BB6" s="100"/>
      <c r="BC6" s="357"/>
      <c r="BD6" s="357"/>
      <c r="BE6" s="100"/>
      <c r="BF6" s="100"/>
      <c r="BG6" s="100"/>
      <c r="BH6" s="100"/>
      <c r="BI6" s="100"/>
      <c r="BJ6" s="100"/>
      <c r="BK6" s="100"/>
      <c r="BL6" s="357"/>
      <c r="BM6" s="357"/>
      <c r="BN6" s="100"/>
      <c r="BO6" s="100"/>
      <c r="BP6" s="357"/>
      <c r="BQ6" s="357"/>
      <c r="BR6" s="106"/>
      <c r="BS6" s="106"/>
      <c r="BT6" s="106"/>
      <c r="BU6" s="106"/>
      <c r="BV6" s="106"/>
      <c r="BW6" s="109"/>
      <c r="BY6" s="95"/>
      <c r="BZ6" s="96"/>
      <c r="CA6" s="96"/>
      <c r="CB6" s="97"/>
      <c r="CC6" s="95"/>
      <c r="CD6" s="96"/>
      <c r="CE6" s="96"/>
      <c r="CF6" s="97"/>
    </row>
    <row r="7" spans="2:182" ht="7.5" customHeight="1" thickBot="1" x14ac:dyDescent="0.2"/>
    <row r="8" spans="2:182" ht="24.75" customHeight="1" x14ac:dyDescent="0.15">
      <c r="B8" s="150" t="s">
        <v>269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2"/>
    </row>
    <row r="9" spans="2:182" ht="24.75" customHeight="1" x14ac:dyDescent="0.15">
      <c r="B9" s="15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5"/>
    </row>
    <row r="10" spans="2:182" ht="27.6" customHeight="1" x14ac:dyDescent="0.15">
      <c r="B10" s="46"/>
      <c r="C10" s="156" t="s">
        <v>4</v>
      </c>
      <c r="D10" s="156" t="s">
        <v>97</v>
      </c>
      <c r="E10" s="156"/>
      <c r="F10" s="156"/>
      <c r="G10" s="156" t="s">
        <v>5</v>
      </c>
      <c r="H10" s="156"/>
      <c r="I10" s="156"/>
      <c r="J10" s="156"/>
      <c r="K10" s="371"/>
      <c r="L10" s="372"/>
      <c r="M10" s="156"/>
      <c r="N10" s="156"/>
      <c r="O10" s="156" t="s">
        <v>95</v>
      </c>
      <c r="P10" s="156"/>
      <c r="Q10" s="371"/>
      <c r="R10" s="373"/>
      <c r="S10" s="158"/>
      <c r="T10" s="148" t="e">
        <f>BY5</f>
        <v>#NUM!</v>
      </c>
      <c r="U10" s="148"/>
      <c r="V10" s="148"/>
      <c r="W10" s="148"/>
      <c r="X10" s="148" t="e">
        <f>T10+1</f>
        <v>#NUM!</v>
      </c>
      <c r="Y10" s="148"/>
      <c r="Z10" s="148"/>
      <c r="AA10" s="148"/>
      <c r="AB10" s="148" t="e">
        <f>IF(X10="","",IF(X10+1&gt;$CC$5,"",$T$10+X11))</f>
        <v>#NUM!</v>
      </c>
      <c r="AC10" s="148"/>
      <c r="AD10" s="148"/>
      <c r="AE10" s="148"/>
      <c r="AF10" s="148" t="e">
        <f t="shared" ref="AF10" si="0">IF(AB10="","",IF(AB10+1&gt;$CC$5,"",$T$10+AB11))</f>
        <v>#NUM!</v>
      </c>
      <c r="AG10" s="148"/>
      <c r="AH10" s="148"/>
      <c r="AI10" s="148"/>
      <c r="AJ10" s="148" t="e">
        <f t="shared" ref="AJ10" si="1">IF(AF10="","",IF(AF10+1&gt;$CC$5,"",$T$10+AF11))</f>
        <v>#NUM!</v>
      </c>
      <c r="AK10" s="148"/>
      <c r="AL10" s="148"/>
      <c r="AM10" s="148"/>
      <c r="AN10" s="148" t="e">
        <f t="shared" ref="AN10" si="2">IF(AJ10="","",IF(AJ10+1&gt;$CC$5,"",$T$10+AJ11))</f>
        <v>#NUM!</v>
      </c>
      <c r="AO10" s="148"/>
      <c r="AP10" s="148"/>
      <c r="AQ10" s="148"/>
      <c r="AR10" s="148" t="e">
        <f t="shared" ref="AR10" si="3">IF(AN10="","",IF(AN10+1&gt;$CC$5,"",$T$10+AN11))</f>
        <v>#NUM!</v>
      </c>
      <c r="AS10" s="148"/>
      <c r="AT10" s="148"/>
      <c r="AU10" s="148"/>
      <c r="AV10" s="148" t="e">
        <f t="shared" ref="AV10" si="4">IF(AR10="","",IF(AR10+1&gt;$CC$5,"",$T$10+AR11))</f>
        <v>#NUM!</v>
      </c>
      <c r="AW10" s="148"/>
      <c r="AX10" s="148"/>
      <c r="AY10" s="148"/>
      <c r="AZ10" s="148" t="e">
        <f t="shared" ref="AZ10" si="5">IF(AV10="","",IF(AV10+1&gt;$CC$5,"",$T$10+AV11))</f>
        <v>#NUM!</v>
      </c>
      <c r="BA10" s="148"/>
      <c r="BB10" s="148"/>
      <c r="BC10" s="148"/>
      <c r="BD10" s="148" t="e">
        <f t="shared" ref="BD10" si="6">IF(AZ10="","",IF(AZ10+1&gt;$CC$5,"",$T$10+AZ11))</f>
        <v>#NUM!</v>
      </c>
      <c r="BE10" s="148"/>
      <c r="BF10" s="148"/>
      <c r="BG10" s="148"/>
      <c r="BH10" s="113" t="s">
        <v>0</v>
      </c>
      <c r="BI10" s="113"/>
      <c r="BJ10" s="113"/>
      <c r="BK10" s="113"/>
      <c r="BL10" s="113"/>
      <c r="BM10" s="113"/>
      <c r="BN10" s="113"/>
      <c r="BO10" s="113"/>
      <c r="BP10" s="113"/>
      <c r="BQ10" s="115" t="s">
        <v>93</v>
      </c>
      <c r="BR10" s="115"/>
      <c r="BS10" s="115" t="s">
        <v>92</v>
      </c>
      <c r="BT10" s="115"/>
      <c r="BU10" s="115"/>
      <c r="BV10" s="115"/>
      <c r="BW10" s="118"/>
      <c r="BY10" s="41"/>
      <c r="BZ10" s="40"/>
    </row>
    <row r="11" spans="2:182" ht="27.6" customHeight="1" x14ac:dyDescent="0.15">
      <c r="B11" s="45"/>
      <c r="C11" s="156"/>
      <c r="D11" s="156"/>
      <c r="E11" s="156"/>
      <c r="F11" s="156"/>
      <c r="G11" s="156"/>
      <c r="H11" s="156"/>
      <c r="I11" s="156"/>
      <c r="J11" s="156"/>
      <c r="K11" s="371"/>
      <c r="L11" s="372"/>
      <c r="M11" s="156"/>
      <c r="N11" s="156"/>
      <c r="O11" s="156"/>
      <c r="P11" s="156"/>
      <c r="Q11" s="371"/>
      <c r="R11" s="374"/>
      <c r="S11" s="160"/>
      <c r="T11" s="380">
        <v>1</v>
      </c>
      <c r="U11" s="380"/>
      <c r="V11" s="380"/>
      <c r="W11" s="380"/>
      <c r="X11" s="380">
        <v>2</v>
      </c>
      <c r="Y11" s="380"/>
      <c r="Z11" s="380"/>
      <c r="AA11" s="380"/>
      <c r="AB11" s="380">
        <v>3</v>
      </c>
      <c r="AC11" s="380"/>
      <c r="AD11" s="380"/>
      <c r="AE11" s="380"/>
      <c r="AF11" s="380">
        <v>4</v>
      </c>
      <c r="AG11" s="380"/>
      <c r="AH11" s="380"/>
      <c r="AI11" s="380"/>
      <c r="AJ11" s="380">
        <v>5</v>
      </c>
      <c r="AK11" s="380"/>
      <c r="AL11" s="380"/>
      <c r="AM11" s="380"/>
      <c r="AN11" s="380">
        <v>6</v>
      </c>
      <c r="AO11" s="380"/>
      <c r="AP11" s="380"/>
      <c r="AQ11" s="380"/>
      <c r="AR11" s="380">
        <v>7</v>
      </c>
      <c r="AS11" s="380"/>
      <c r="AT11" s="380"/>
      <c r="AU11" s="380"/>
      <c r="AV11" s="380">
        <v>8</v>
      </c>
      <c r="AW11" s="380"/>
      <c r="AX11" s="380"/>
      <c r="AY11" s="380"/>
      <c r="AZ11" s="380">
        <v>9</v>
      </c>
      <c r="BA11" s="380"/>
      <c r="BB11" s="380"/>
      <c r="BC11" s="380"/>
      <c r="BD11" s="380">
        <v>10</v>
      </c>
      <c r="BE11" s="380"/>
      <c r="BF11" s="380"/>
      <c r="BG11" s="380"/>
      <c r="BH11" s="114"/>
      <c r="BI11" s="114"/>
      <c r="BJ11" s="114"/>
      <c r="BK11" s="114"/>
      <c r="BL11" s="114"/>
      <c r="BM11" s="114"/>
      <c r="BN11" s="114"/>
      <c r="BO11" s="114"/>
      <c r="BP11" s="114"/>
      <c r="BQ11" s="116"/>
      <c r="BR11" s="116"/>
      <c r="BS11" s="116"/>
      <c r="BT11" s="116"/>
      <c r="BU11" s="116"/>
      <c r="BV11" s="116"/>
      <c r="BW11" s="119"/>
    </row>
    <row r="12" spans="2:182" ht="27.6" customHeight="1" thickBot="1" x14ac:dyDescent="0.2">
      <c r="B12" s="45"/>
      <c r="C12" s="156"/>
      <c r="D12" s="156"/>
      <c r="E12" s="156"/>
      <c r="F12" s="156"/>
      <c r="G12" s="156"/>
      <c r="H12" s="156"/>
      <c r="I12" s="156"/>
      <c r="J12" s="156"/>
      <c r="K12" s="371"/>
      <c r="L12" s="372"/>
      <c r="M12" s="156"/>
      <c r="N12" s="156"/>
      <c r="O12" s="156"/>
      <c r="P12" s="156"/>
      <c r="Q12" s="371"/>
      <c r="R12" s="375"/>
      <c r="S12" s="376"/>
      <c r="T12" s="377" t="s">
        <v>270</v>
      </c>
      <c r="U12" s="378"/>
      <c r="V12" s="378"/>
      <c r="W12" s="379"/>
      <c r="X12" s="377" t="s">
        <v>270</v>
      </c>
      <c r="Y12" s="378"/>
      <c r="Z12" s="378"/>
      <c r="AA12" s="379"/>
      <c r="AB12" s="377" t="s">
        <v>270</v>
      </c>
      <c r="AC12" s="378"/>
      <c r="AD12" s="378"/>
      <c r="AE12" s="379"/>
      <c r="AF12" s="377" t="s">
        <v>270</v>
      </c>
      <c r="AG12" s="378"/>
      <c r="AH12" s="378"/>
      <c r="AI12" s="379"/>
      <c r="AJ12" s="377" t="s">
        <v>270</v>
      </c>
      <c r="AK12" s="378"/>
      <c r="AL12" s="378"/>
      <c r="AM12" s="379"/>
      <c r="AN12" s="377" t="s">
        <v>270</v>
      </c>
      <c r="AO12" s="378"/>
      <c r="AP12" s="378"/>
      <c r="AQ12" s="379"/>
      <c r="AR12" s="377" t="s">
        <v>270</v>
      </c>
      <c r="AS12" s="378"/>
      <c r="AT12" s="378"/>
      <c r="AU12" s="379"/>
      <c r="AV12" s="377" t="s">
        <v>270</v>
      </c>
      <c r="AW12" s="378"/>
      <c r="AX12" s="378"/>
      <c r="AY12" s="379"/>
      <c r="AZ12" s="377" t="s">
        <v>270</v>
      </c>
      <c r="BA12" s="378"/>
      <c r="BB12" s="378"/>
      <c r="BC12" s="379"/>
      <c r="BD12" s="377" t="s">
        <v>270</v>
      </c>
      <c r="BE12" s="378"/>
      <c r="BF12" s="378"/>
      <c r="BG12" s="379"/>
      <c r="BH12" s="161" t="s">
        <v>270</v>
      </c>
      <c r="BI12" s="161"/>
      <c r="BJ12" s="161"/>
      <c r="BK12" s="162"/>
      <c r="BL12" s="163"/>
      <c r="BM12" s="164"/>
      <c r="BN12" s="161" t="s">
        <v>78</v>
      </c>
      <c r="BO12" s="161"/>
      <c r="BP12" s="161"/>
      <c r="BQ12" s="117"/>
      <c r="BR12" s="117"/>
      <c r="BS12" s="116"/>
      <c r="BT12" s="116"/>
      <c r="BU12" s="116"/>
      <c r="BV12" s="116"/>
      <c r="BW12" s="119"/>
      <c r="BZ12" s="165" t="s">
        <v>77</v>
      </c>
      <c r="CA12" s="165"/>
      <c r="CC12" s="165" t="s">
        <v>77</v>
      </c>
      <c r="CD12" s="165"/>
      <c r="CE12" s="42"/>
      <c r="CF12" s="166" t="s">
        <v>76</v>
      </c>
      <c r="CG12" s="165"/>
      <c r="CH12" s="166" t="s">
        <v>75</v>
      </c>
      <c r="CI12" s="165"/>
      <c r="CK12" s="165">
        <v>1</v>
      </c>
      <c r="CL12" s="165"/>
      <c r="CM12" s="165">
        <v>2</v>
      </c>
      <c r="CN12" s="165"/>
      <c r="CO12" s="165">
        <v>3</v>
      </c>
      <c r="CP12" s="165"/>
      <c r="CQ12" s="165">
        <v>4</v>
      </c>
      <c r="CR12" s="165"/>
      <c r="CS12" s="165">
        <v>5</v>
      </c>
      <c r="CT12" s="165"/>
      <c r="CU12" s="165">
        <v>6</v>
      </c>
      <c r="CV12" s="165"/>
      <c r="CW12" s="165">
        <v>7</v>
      </c>
      <c r="CX12" s="165"/>
      <c r="CY12" s="165">
        <v>8</v>
      </c>
      <c r="CZ12" s="165"/>
      <c r="DA12" s="165">
        <v>9</v>
      </c>
      <c r="DB12" s="165"/>
      <c r="DC12" s="165">
        <v>10</v>
      </c>
      <c r="DD12" s="165"/>
      <c r="DE12" s="165" t="s">
        <v>74</v>
      </c>
      <c r="DF12" s="165"/>
      <c r="DH12" s="165">
        <v>1</v>
      </c>
      <c r="DI12" s="165"/>
      <c r="DJ12" s="165">
        <v>2</v>
      </c>
      <c r="DK12" s="165"/>
      <c r="DL12" s="165">
        <v>3</v>
      </c>
      <c r="DM12" s="165"/>
      <c r="DN12" s="165">
        <v>4</v>
      </c>
      <c r="DO12" s="165"/>
      <c r="DP12" s="165">
        <v>5</v>
      </c>
      <c r="DQ12" s="165"/>
      <c r="DR12" s="165">
        <v>6</v>
      </c>
      <c r="DS12" s="165"/>
      <c r="DT12" s="165">
        <v>7</v>
      </c>
      <c r="DU12" s="165"/>
      <c r="DV12" s="165">
        <v>8</v>
      </c>
      <c r="DW12" s="165"/>
      <c r="DX12" s="165">
        <v>9</v>
      </c>
      <c r="DY12" s="165"/>
      <c r="DZ12" s="165">
        <v>10</v>
      </c>
      <c r="EA12" s="165"/>
      <c r="EB12" s="165" t="s">
        <v>74</v>
      </c>
      <c r="EC12" s="165"/>
      <c r="EE12" s="165">
        <v>1</v>
      </c>
      <c r="EF12" s="165"/>
      <c r="EG12" s="165">
        <v>2</v>
      </c>
      <c r="EH12" s="165"/>
      <c r="EI12" s="165">
        <v>3</v>
      </c>
      <c r="EJ12" s="165"/>
      <c r="EK12" s="165">
        <v>4</v>
      </c>
      <c r="EL12" s="165"/>
      <c r="EM12" s="165">
        <v>5</v>
      </c>
      <c r="EN12" s="165"/>
      <c r="EO12" s="165">
        <v>6</v>
      </c>
      <c r="EP12" s="165"/>
      <c r="EQ12" s="165">
        <v>7</v>
      </c>
      <c r="ER12" s="165"/>
      <c r="ES12" s="165">
        <v>8</v>
      </c>
      <c r="ET12" s="165"/>
      <c r="EU12" s="165">
        <v>9</v>
      </c>
      <c r="EV12" s="165"/>
      <c r="EW12" s="165">
        <v>10</v>
      </c>
      <c r="EX12" s="165"/>
      <c r="EY12" s="165" t="s">
        <v>74</v>
      </c>
      <c r="EZ12" s="165"/>
      <c r="FB12" s="165">
        <v>1</v>
      </c>
      <c r="FC12" s="165"/>
      <c r="FD12" s="165">
        <v>2</v>
      </c>
      <c r="FE12" s="165"/>
      <c r="FF12" s="165">
        <v>3</v>
      </c>
      <c r="FG12" s="165"/>
      <c r="FH12" s="165">
        <v>4</v>
      </c>
      <c r="FI12" s="165"/>
      <c r="FJ12" s="165">
        <v>5</v>
      </c>
      <c r="FK12" s="165"/>
      <c r="FL12" s="165">
        <v>6</v>
      </c>
      <c r="FM12" s="165"/>
      <c r="FN12" s="165">
        <v>7</v>
      </c>
      <c r="FO12" s="165"/>
      <c r="FP12" s="165">
        <v>8</v>
      </c>
      <c r="FQ12" s="165"/>
      <c r="FR12" s="165">
        <v>9</v>
      </c>
      <c r="FS12" s="165"/>
      <c r="FT12" s="165">
        <v>10</v>
      </c>
      <c r="FU12" s="165"/>
      <c r="FV12" s="165" t="s">
        <v>73</v>
      </c>
      <c r="FW12" s="165"/>
      <c r="FY12" s="165" t="s">
        <v>73</v>
      </c>
      <c r="FZ12" s="165"/>
    </row>
    <row r="13" spans="2:182" ht="27.6" customHeight="1" x14ac:dyDescent="0.15">
      <c r="B13" s="45"/>
      <c r="C13" s="50">
        <v>1</v>
      </c>
      <c r="D13" s="167" t="s">
        <v>149</v>
      </c>
      <c r="E13" s="168"/>
      <c r="F13" s="169"/>
      <c r="G13" s="76" t="s">
        <v>71</v>
      </c>
      <c r="H13" s="77"/>
      <c r="I13" s="77"/>
      <c r="J13" s="77"/>
      <c r="K13" s="77"/>
      <c r="L13" s="77"/>
      <c r="M13" s="77"/>
      <c r="N13" s="78"/>
      <c r="O13" s="174" t="str">
        <f>IFERROR(VLOOKUP(D13&amp;G13&amp;L13&amp;CF13&amp;CH13,データシートマスタB!$S$3:$V$196,3,FALSE),"")</f>
        <v/>
      </c>
      <c r="P13" s="175"/>
      <c r="Q13" s="43" t="s">
        <v>63</v>
      </c>
      <c r="R13" s="384"/>
      <c r="S13" s="385"/>
      <c r="T13" s="386"/>
      <c r="U13" s="381"/>
      <c r="V13" s="381"/>
      <c r="W13" s="381"/>
      <c r="X13" s="382"/>
      <c r="Y13" s="381"/>
      <c r="Z13" s="381"/>
      <c r="AA13" s="383"/>
      <c r="AB13" s="382"/>
      <c r="AC13" s="381"/>
      <c r="AD13" s="381"/>
      <c r="AE13" s="383"/>
      <c r="AF13" s="381"/>
      <c r="AG13" s="381"/>
      <c r="AH13" s="381"/>
      <c r="AI13" s="381"/>
      <c r="AJ13" s="382"/>
      <c r="AK13" s="381"/>
      <c r="AL13" s="381"/>
      <c r="AM13" s="383"/>
      <c r="AN13" s="382"/>
      <c r="AO13" s="381"/>
      <c r="AP13" s="381"/>
      <c r="AQ13" s="383"/>
      <c r="AR13" s="382"/>
      <c r="AS13" s="381"/>
      <c r="AT13" s="381"/>
      <c r="AU13" s="383"/>
      <c r="AV13" s="382"/>
      <c r="AW13" s="381"/>
      <c r="AX13" s="381"/>
      <c r="AY13" s="383"/>
      <c r="AZ13" s="382"/>
      <c r="BA13" s="381"/>
      <c r="BB13" s="381"/>
      <c r="BC13" s="383"/>
      <c r="BD13" s="382"/>
      <c r="BE13" s="381"/>
      <c r="BF13" s="381"/>
      <c r="BG13" s="403"/>
      <c r="BH13" s="181" t="str">
        <f t="shared" ref="BH13:BH23" si="7">IF(SUM(T13:BG13)=0,"",SUM(T13:BG13))</f>
        <v/>
      </c>
      <c r="BI13" s="182"/>
      <c r="BJ13" s="182"/>
      <c r="BK13" s="181"/>
      <c r="BL13" s="182"/>
      <c r="BM13" s="182"/>
      <c r="BN13" s="183">
        <f>IFERROR(O13*BH13,0)</f>
        <v>0</v>
      </c>
      <c r="BO13" s="183"/>
      <c r="BP13" s="183"/>
      <c r="BQ13" s="184" t="str">
        <f t="shared" ref="BQ13:BQ23" si="8">IF(COUNTIF(L13,"*減免*"),"要","")</f>
        <v/>
      </c>
      <c r="BR13" s="185"/>
      <c r="BS13" s="195" t="s">
        <v>71</v>
      </c>
      <c r="BT13" s="196"/>
      <c r="BU13" s="196"/>
      <c r="BV13" s="196"/>
      <c r="BW13" s="197"/>
      <c r="BZ13" s="165" t="str">
        <f>IFERROR(VLOOKUP(D13&amp;G13,データシートマスタB!$J$3:$K$196,2,FALSE),"")</f>
        <v/>
      </c>
      <c r="CA13" s="165"/>
      <c r="CC13" s="165" t="str">
        <f>IFERROR(VLOOKUP(D13&amp;G13&amp;L13&amp;CF13&amp;CH13,データシートマスタB!$S$3:$V$196,4,FALSE),"")</f>
        <v/>
      </c>
      <c r="CD13" s="165"/>
      <c r="CE13" s="42"/>
      <c r="CF13" s="165"/>
      <c r="CG13" s="165"/>
      <c r="CH13" s="165"/>
      <c r="CI13" s="165"/>
      <c r="CK13" s="165" t="str">
        <f t="shared" ref="CK13:CK23" si="9">IF(SUM(T13:W13)=0,"",SUM(T13:W13))</f>
        <v/>
      </c>
      <c r="CL13" s="165"/>
      <c r="CM13" s="110" t="str">
        <f t="shared" ref="CM13:CM23" si="10">IF(SUM(X13:AA13)=0,"",SUM(X13:AA13))</f>
        <v/>
      </c>
      <c r="CN13" s="112"/>
      <c r="CO13" s="110" t="str">
        <f t="shared" ref="CO13:CO23" si="11">IF(SUM(AB13:AE13)=0,"",SUM(AB13:AE13))</f>
        <v/>
      </c>
      <c r="CP13" s="112"/>
      <c r="CQ13" s="110" t="str">
        <f t="shared" ref="CQ13:CQ23" si="12">IF(SUM(AF13:AI13)=0,"",SUM(AF13:AI13))</f>
        <v/>
      </c>
      <c r="CR13" s="112"/>
      <c r="CS13" s="110" t="str">
        <f t="shared" ref="CS13:CS23" si="13">IF(SUM(AJ13:AM13)=0,"",SUM(AJ13:AM13))</f>
        <v/>
      </c>
      <c r="CT13" s="112"/>
      <c r="CU13" s="110" t="str">
        <f t="shared" ref="CU13:CU23" si="14">IF(SUM(AN13:AQ13)=0,"",SUM(AN13:AQ13))</f>
        <v/>
      </c>
      <c r="CV13" s="112"/>
      <c r="CW13" s="110" t="str">
        <f t="shared" ref="CW13:CW23" si="15">IF(SUM(AR13:AU13)=0,"",SUM(AR13:AU13))</f>
        <v/>
      </c>
      <c r="CX13" s="112"/>
      <c r="CY13" s="110" t="str">
        <f t="shared" ref="CY13:CY23" si="16">IF(SUM(AV13:AY13)=0,"",SUM(AV13:AY13))</f>
        <v/>
      </c>
      <c r="CZ13" s="112"/>
      <c r="DA13" s="110" t="str">
        <f t="shared" ref="DA13:DA23" si="17">IF(SUM(AZ13:BC13)=0,"",SUM(AZ13:BC13))</f>
        <v/>
      </c>
      <c r="DB13" s="112"/>
      <c r="DC13" s="110" t="str">
        <f t="shared" ref="DC13:DC23" si="18">IF(SUM(BD13:BG13)=0,"",SUM(BD13:BG13))</f>
        <v/>
      </c>
      <c r="DD13" s="112"/>
      <c r="DE13" s="165">
        <f t="shared" ref="DE13:DE23" si="19">COUNT(CK13:DD13)</f>
        <v>0</v>
      </c>
      <c r="DF13" s="165"/>
      <c r="DH13" s="110">
        <f t="shared" ref="DH13:DH23" si="20">IF(IF(CK13="",0,1)=0,0,IF(CK13="",0,1))</f>
        <v>0</v>
      </c>
      <c r="DI13" s="112"/>
      <c r="DJ13" s="110">
        <f t="shared" ref="DJ13:DJ23" si="21">IF(IF(CM13="",0,1)=0,0,IF(CM13="",0,1))</f>
        <v>0</v>
      </c>
      <c r="DK13" s="112"/>
      <c r="DL13" s="110">
        <f t="shared" ref="DL13:DL23" si="22">IF(IF(CO13="",0,1)=0,0,IF(CO13="",0,1))</f>
        <v>0</v>
      </c>
      <c r="DM13" s="112"/>
      <c r="DN13" s="110">
        <f t="shared" ref="DN13:DN23" si="23">IF(IF(CQ13="",0,1)=0,0,IF(CQ13="",0,1))</f>
        <v>0</v>
      </c>
      <c r="DO13" s="112"/>
      <c r="DP13" s="110">
        <f t="shared" ref="DP13:DP23" si="24">IF(IF(CS13="",0,1)=0,0,IF(CS13="",0,1))</f>
        <v>0</v>
      </c>
      <c r="DQ13" s="112"/>
      <c r="DR13" s="110">
        <f t="shared" ref="DR13:DR23" si="25">IF(IF(CU13="",0,1)=0,0,IF(CU13="",0,1))</f>
        <v>0</v>
      </c>
      <c r="DS13" s="112"/>
      <c r="DT13" s="110">
        <f t="shared" ref="DT13:DT23" si="26">IF(IF(CW13="",0,1)=0,0,IF(CW13="",0,1))</f>
        <v>0</v>
      </c>
      <c r="DU13" s="112"/>
      <c r="DV13" s="110">
        <f t="shared" ref="DV13:DV23" si="27">IF(IF(CY13="",0,1)=0,0,IF(CY13="",0,1))</f>
        <v>0</v>
      </c>
      <c r="DW13" s="112"/>
      <c r="DX13" s="110">
        <f t="shared" ref="DX13:DX23" si="28">IF(IF(DA13="",0,1)=0,0,IF(DA13="",0,1))</f>
        <v>0</v>
      </c>
      <c r="DY13" s="112"/>
      <c r="DZ13" s="110">
        <f t="shared" ref="DZ13:DZ23" si="29">IF(IF(DC13="",0,1)=0,0,IF(DC13="",0,1))</f>
        <v>0</v>
      </c>
      <c r="EA13" s="112"/>
      <c r="EB13" s="165"/>
      <c r="EC13" s="165"/>
      <c r="EE13" s="110">
        <f t="shared" ref="EE13:EE23" si="30">DH13</f>
        <v>0</v>
      </c>
      <c r="EF13" s="112"/>
      <c r="EG13" s="110">
        <f t="shared" ref="EG13:EG23" si="31">EE13+DJ13</f>
        <v>0</v>
      </c>
      <c r="EH13" s="112"/>
      <c r="EI13" s="110">
        <f t="shared" ref="EI13:EI23" si="32">EG13+DL13</f>
        <v>0</v>
      </c>
      <c r="EJ13" s="112"/>
      <c r="EK13" s="110">
        <f t="shared" ref="EK13:EK23" si="33">EI13+DN13</f>
        <v>0</v>
      </c>
      <c r="EL13" s="112"/>
      <c r="EM13" s="110">
        <f t="shared" ref="EM13:EM23" si="34">EK13+DP13</f>
        <v>0</v>
      </c>
      <c r="EN13" s="112"/>
      <c r="EO13" s="110">
        <f t="shared" ref="EO13:EO23" si="35">EM13+DR13</f>
        <v>0</v>
      </c>
      <c r="EP13" s="112"/>
      <c r="EQ13" s="110">
        <f t="shared" ref="EQ13:EQ23" si="36">EO13+DT13</f>
        <v>0</v>
      </c>
      <c r="ER13" s="112"/>
      <c r="ES13" s="110">
        <f t="shared" ref="ES13:ES23" si="37">EQ13+DV13</f>
        <v>0</v>
      </c>
      <c r="ET13" s="112"/>
      <c r="EU13" s="110">
        <f t="shared" ref="EU13:EU23" si="38">ES13+DX13</f>
        <v>0</v>
      </c>
      <c r="EV13" s="112"/>
      <c r="EW13" s="110">
        <f t="shared" ref="EW13:EW23" si="39">EU13+DZ13</f>
        <v>0</v>
      </c>
      <c r="EX13" s="112"/>
      <c r="EY13" s="110"/>
      <c r="EZ13" s="112"/>
      <c r="FB13" s="110">
        <f t="shared" ref="FB13:FB23" si="40">IF(AND($CC13="A",EE13&lt;4),CK13,IF(AND($CC13="B",EE13&lt;7),CK13,IF(AND($CC13="C"),CK13,0)))</f>
        <v>0</v>
      </c>
      <c r="FC13" s="112"/>
      <c r="FD13" s="110">
        <f t="shared" ref="FD13:FD23" si="41">IF(AND($CC13="A",EG13&lt;4),CM13,IF(AND($CC13="B",EG13&lt;7),CM13,IF(AND($CC13="C"),CM13,0)))</f>
        <v>0</v>
      </c>
      <c r="FE13" s="112"/>
      <c r="FF13" s="110">
        <f t="shared" ref="FF13:FF23" si="42">IF(AND($CC13="A",EI13&lt;4),CO13,IF(AND($CC13="B",EI13&lt;7),CO13,IF(AND($CC13="C"),CO13,0)))</f>
        <v>0</v>
      </c>
      <c r="FG13" s="112"/>
      <c r="FH13" s="110">
        <f t="shared" ref="FH13:FH23" si="43">IF(AND($CC13="A",EK13&lt;4),CQ13,IF(AND($CC13="B",EK13&lt;7),CQ13,IF(AND($CC13="C"),CQ13,0)))</f>
        <v>0</v>
      </c>
      <c r="FI13" s="112"/>
      <c r="FJ13" s="110">
        <f t="shared" ref="FJ13:FJ23" si="44">IF(AND($CC13="A",EM13&lt;4),CS13,IF(AND($CC13="B",EM13&lt;7),CS13,IF(AND($CC13="C"),CS13,0)))</f>
        <v>0</v>
      </c>
      <c r="FK13" s="112"/>
      <c r="FL13" s="110">
        <f t="shared" ref="FL13:FL23" si="45">IF(AND($CC13="A",EO13&lt;4),CU13,IF(AND($CC13="B",EO13&lt;7),CU13,IF(AND($CC13="C"),CU13,0)))</f>
        <v>0</v>
      </c>
      <c r="FM13" s="112"/>
      <c r="FN13" s="110">
        <f t="shared" ref="FN13:FN23" si="46">IF(AND($CC13="A",EQ13&lt;4),CW13,IF(AND($CC13="B",EQ13&lt;7),CW13,IF(AND($CC13="C"),CW13,0)))</f>
        <v>0</v>
      </c>
      <c r="FO13" s="112"/>
      <c r="FP13" s="110">
        <f t="shared" ref="FP13:FP23" si="47">IF(AND($CC13="A",ES13&lt;4),CY13,IF(AND($CC13="B",ES13&lt;7),CY13,IF(AND($CC13="C"),CY13,0)))</f>
        <v>0</v>
      </c>
      <c r="FQ13" s="112"/>
      <c r="FR13" s="110">
        <f t="shared" ref="FR13:FR23" si="48">IF(AND($CC13="A",EU13&lt;4),DA13,IF(AND($CC13="B",EU13&lt;7),DA13,IF(AND($CC13="C"),DA13,0)))</f>
        <v>0</v>
      </c>
      <c r="FS13" s="112"/>
      <c r="FT13" s="110">
        <f t="shared" ref="FT13:FT23" si="49">IF(AND($CC13="A",EW13&lt;4),DC13,IF(AND($CC13="B",EW13&lt;7),DC13,IF(AND($CC13="C"),DC13,0)))</f>
        <v>0</v>
      </c>
      <c r="FU13" s="112"/>
      <c r="FV13" s="110">
        <f t="shared" ref="FV13:FV23" si="50">SUM(FB13:FU13)</f>
        <v>0</v>
      </c>
      <c r="FW13" s="112"/>
      <c r="FY13" s="110">
        <f t="shared" ref="FY13:FY23" si="51">IF(CC13="B",MAX(CK13,CM13,CO13,CQ13,CS13,CU13,CW13,CY13,DA13,DC13),0)</f>
        <v>0</v>
      </c>
      <c r="FZ13" s="112"/>
    </row>
    <row r="14" spans="2:182" ht="27.6" customHeight="1" x14ac:dyDescent="0.15">
      <c r="B14" s="45"/>
      <c r="C14" s="50">
        <v>2</v>
      </c>
      <c r="D14" s="167" t="s">
        <v>149</v>
      </c>
      <c r="E14" s="168"/>
      <c r="F14" s="169"/>
      <c r="G14" s="76" t="s">
        <v>71</v>
      </c>
      <c r="H14" s="77"/>
      <c r="I14" s="77"/>
      <c r="J14" s="77"/>
      <c r="K14" s="77"/>
      <c r="L14" s="77"/>
      <c r="M14" s="77"/>
      <c r="N14" s="78"/>
      <c r="O14" s="174" t="str">
        <f>IFERROR(VLOOKUP(D14&amp;G14&amp;L14&amp;CF14&amp;CH14,データシートマスタB!$S$3:$V$196,3,FALSE),"")</f>
        <v/>
      </c>
      <c r="P14" s="175"/>
      <c r="Q14" s="43" t="s">
        <v>63</v>
      </c>
      <c r="R14" s="391"/>
      <c r="S14" s="392"/>
      <c r="T14" s="393"/>
      <c r="U14" s="388"/>
      <c r="V14" s="388"/>
      <c r="W14" s="388"/>
      <c r="X14" s="387"/>
      <c r="Y14" s="388"/>
      <c r="Z14" s="388"/>
      <c r="AA14" s="389"/>
      <c r="AB14" s="387"/>
      <c r="AC14" s="388"/>
      <c r="AD14" s="388"/>
      <c r="AE14" s="389"/>
      <c r="AF14" s="388"/>
      <c r="AG14" s="388"/>
      <c r="AH14" s="388"/>
      <c r="AI14" s="388"/>
      <c r="AJ14" s="387"/>
      <c r="AK14" s="388"/>
      <c r="AL14" s="388"/>
      <c r="AM14" s="389"/>
      <c r="AN14" s="387"/>
      <c r="AO14" s="388"/>
      <c r="AP14" s="388"/>
      <c r="AQ14" s="389"/>
      <c r="AR14" s="387"/>
      <c r="AS14" s="388"/>
      <c r="AT14" s="388"/>
      <c r="AU14" s="389"/>
      <c r="AV14" s="387"/>
      <c r="AW14" s="388"/>
      <c r="AX14" s="388"/>
      <c r="AY14" s="389"/>
      <c r="AZ14" s="387"/>
      <c r="BA14" s="388"/>
      <c r="BB14" s="388"/>
      <c r="BC14" s="389"/>
      <c r="BD14" s="387"/>
      <c r="BE14" s="388"/>
      <c r="BF14" s="388"/>
      <c r="BG14" s="390"/>
      <c r="BH14" s="181" t="str">
        <f t="shared" si="7"/>
        <v/>
      </c>
      <c r="BI14" s="182"/>
      <c r="BJ14" s="182"/>
      <c r="BK14" s="181"/>
      <c r="BL14" s="182"/>
      <c r="BM14" s="182"/>
      <c r="BN14" s="183">
        <f t="shared" ref="BN14:BN23" si="52">IFERROR(O14*BH14,0)</f>
        <v>0</v>
      </c>
      <c r="BO14" s="183"/>
      <c r="BP14" s="183"/>
      <c r="BQ14" s="184" t="str">
        <f t="shared" si="8"/>
        <v/>
      </c>
      <c r="BR14" s="185"/>
      <c r="BS14" s="195" t="s">
        <v>71</v>
      </c>
      <c r="BT14" s="196"/>
      <c r="BU14" s="196"/>
      <c r="BV14" s="196"/>
      <c r="BW14" s="197"/>
      <c r="BZ14" s="165" t="str">
        <f>IFERROR(VLOOKUP(D14&amp;G14,データシートマスタB!$J$3:$K$196,2,FALSE),"")</f>
        <v/>
      </c>
      <c r="CA14" s="165"/>
      <c r="CC14" s="165" t="str">
        <f>IFERROR(VLOOKUP(D14&amp;G14&amp;L14&amp;CF14&amp;CH14,データシートマスタB!$S$3:$V$196,4,FALSE),"")</f>
        <v/>
      </c>
      <c r="CD14" s="165"/>
      <c r="CE14" s="42"/>
      <c r="CF14" s="165"/>
      <c r="CG14" s="165"/>
      <c r="CH14" s="165"/>
      <c r="CI14" s="165"/>
      <c r="CK14" s="165" t="str">
        <f t="shared" si="9"/>
        <v/>
      </c>
      <c r="CL14" s="165"/>
      <c r="CM14" s="110" t="str">
        <f t="shared" si="10"/>
        <v/>
      </c>
      <c r="CN14" s="112"/>
      <c r="CO14" s="110" t="str">
        <f t="shared" si="11"/>
        <v/>
      </c>
      <c r="CP14" s="112"/>
      <c r="CQ14" s="110" t="str">
        <f t="shared" si="12"/>
        <v/>
      </c>
      <c r="CR14" s="112"/>
      <c r="CS14" s="110" t="str">
        <f t="shared" si="13"/>
        <v/>
      </c>
      <c r="CT14" s="112"/>
      <c r="CU14" s="110" t="str">
        <f t="shared" si="14"/>
        <v/>
      </c>
      <c r="CV14" s="112"/>
      <c r="CW14" s="110" t="str">
        <f t="shared" si="15"/>
        <v/>
      </c>
      <c r="CX14" s="112"/>
      <c r="CY14" s="110" t="str">
        <f t="shared" si="16"/>
        <v/>
      </c>
      <c r="CZ14" s="112"/>
      <c r="DA14" s="110" t="str">
        <f t="shared" si="17"/>
        <v/>
      </c>
      <c r="DB14" s="112"/>
      <c r="DC14" s="110" t="str">
        <f t="shared" si="18"/>
        <v/>
      </c>
      <c r="DD14" s="112"/>
      <c r="DE14" s="165">
        <f t="shared" si="19"/>
        <v>0</v>
      </c>
      <c r="DF14" s="165"/>
      <c r="DH14" s="110">
        <f t="shared" si="20"/>
        <v>0</v>
      </c>
      <c r="DI14" s="112"/>
      <c r="DJ14" s="110">
        <f t="shared" si="21"/>
        <v>0</v>
      </c>
      <c r="DK14" s="112"/>
      <c r="DL14" s="110">
        <f t="shared" si="22"/>
        <v>0</v>
      </c>
      <c r="DM14" s="112"/>
      <c r="DN14" s="110">
        <f t="shared" si="23"/>
        <v>0</v>
      </c>
      <c r="DO14" s="112"/>
      <c r="DP14" s="110">
        <f t="shared" si="24"/>
        <v>0</v>
      </c>
      <c r="DQ14" s="112"/>
      <c r="DR14" s="110">
        <f t="shared" si="25"/>
        <v>0</v>
      </c>
      <c r="DS14" s="112"/>
      <c r="DT14" s="110">
        <f t="shared" si="26"/>
        <v>0</v>
      </c>
      <c r="DU14" s="112"/>
      <c r="DV14" s="110">
        <f t="shared" si="27"/>
        <v>0</v>
      </c>
      <c r="DW14" s="112"/>
      <c r="DX14" s="110">
        <f t="shared" si="28"/>
        <v>0</v>
      </c>
      <c r="DY14" s="112"/>
      <c r="DZ14" s="110">
        <f t="shared" si="29"/>
        <v>0</v>
      </c>
      <c r="EA14" s="112"/>
      <c r="EB14" s="165"/>
      <c r="EC14" s="165"/>
      <c r="EE14" s="110">
        <f t="shared" si="30"/>
        <v>0</v>
      </c>
      <c r="EF14" s="112"/>
      <c r="EG14" s="110">
        <f t="shared" si="31"/>
        <v>0</v>
      </c>
      <c r="EH14" s="112"/>
      <c r="EI14" s="110">
        <f t="shared" si="32"/>
        <v>0</v>
      </c>
      <c r="EJ14" s="112"/>
      <c r="EK14" s="110">
        <f t="shared" si="33"/>
        <v>0</v>
      </c>
      <c r="EL14" s="112"/>
      <c r="EM14" s="110">
        <f t="shared" si="34"/>
        <v>0</v>
      </c>
      <c r="EN14" s="112"/>
      <c r="EO14" s="110">
        <f t="shared" si="35"/>
        <v>0</v>
      </c>
      <c r="EP14" s="112"/>
      <c r="EQ14" s="110">
        <f t="shared" si="36"/>
        <v>0</v>
      </c>
      <c r="ER14" s="112"/>
      <c r="ES14" s="110">
        <f t="shared" si="37"/>
        <v>0</v>
      </c>
      <c r="ET14" s="112"/>
      <c r="EU14" s="110">
        <f t="shared" si="38"/>
        <v>0</v>
      </c>
      <c r="EV14" s="112"/>
      <c r="EW14" s="110">
        <f t="shared" si="39"/>
        <v>0</v>
      </c>
      <c r="EX14" s="112"/>
      <c r="EY14" s="165"/>
      <c r="EZ14" s="165"/>
      <c r="FB14" s="110">
        <f t="shared" si="40"/>
        <v>0</v>
      </c>
      <c r="FC14" s="112"/>
      <c r="FD14" s="110">
        <f t="shared" si="41"/>
        <v>0</v>
      </c>
      <c r="FE14" s="112"/>
      <c r="FF14" s="110">
        <f t="shared" si="42"/>
        <v>0</v>
      </c>
      <c r="FG14" s="112"/>
      <c r="FH14" s="110">
        <f t="shared" si="43"/>
        <v>0</v>
      </c>
      <c r="FI14" s="112"/>
      <c r="FJ14" s="110">
        <f t="shared" si="44"/>
        <v>0</v>
      </c>
      <c r="FK14" s="112"/>
      <c r="FL14" s="110">
        <f t="shared" si="45"/>
        <v>0</v>
      </c>
      <c r="FM14" s="112"/>
      <c r="FN14" s="110">
        <f t="shared" si="46"/>
        <v>0</v>
      </c>
      <c r="FO14" s="112"/>
      <c r="FP14" s="110">
        <f t="shared" si="47"/>
        <v>0</v>
      </c>
      <c r="FQ14" s="112"/>
      <c r="FR14" s="110">
        <f t="shared" si="48"/>
        <v>0</v>
      </c>
      <c r="FS14" s="112"/>
      <c r="FT14" s="110">
        <f t="shared" si="49"/>
        <v>0</v>
      </c>
      <c r="FU14" s="112"/>
      <c r="FV14" s="110">
        <f t="shared" si="50"/>
        <v>0</v>
      </c>
      <c r="FW14" s="112"/>
      <c r="FY14" s="110">
        <f t="shared" si="51"/>
        <v>0</v>
      </c>
      <c r="FZ14" s="112"/>
    </row>
    <row r="15" spans="2:182" ht="27.6" customHeight="1" x14ac:dyDescent="0.15">
      <c r="B15" s="45"/>
      <c r="C15" s="50">
        <v>3</v>
      </c>
      <c r="D15" s="167" t="s">
        <v>149</v>
      </c>
      <c r="E15" s="168"/>
      <c r="F15" s="169"/>
      <c r="G15" s="76" t="s">
        <v>71</v>
      </c>
      <c r="H15" s="77"/>
      <c r="I15" s="77"/>
      <c r="J15" s="77"/>
      <c r="K15" s="77"/>
      <c r="L15" s="77"/>
      <c r="M15" s="77"/>
      <c r="N15" s="78"/>
      <c r="O15" s="174" t="str">
        <f>IFERROR(VLOOKUP(D15&amp;G15&amp;L15&amp;CF15&amp;CH15,データシートマスタB!$S$3:$V$196,3,FALSE),"")</f>
        <v/>
      </c>
      <c r="P15" s="175"/>
      <c r="Q15" s="43" t="s">
        <v>63</v>
      </c>
      <c r="R15" s="391"/>
      <c r="S15" s="392"/>
      <c r="T15" s="393"/>
      <c r="U15" s="388"/>
      <c r="V15" s="388"/>
      <c r="W15" s="388"/>
      <c r="X15" s="387"/>
      <c r="Y15" s="388"/>
      <c r="Z15" s="388"/>
      <c r="AA15" s="389"/>
      <c r="AB15" s="387"/>
      <c r="AC15" s="388"/>
      <c r="AD15" s="388"/>
      <c r="AE15" s="389"/>
      <c r="AF15" s="388"/>
      <c r="AG15" s="388"/>
      <c r="AH15" s="388"/>
      <c r="AI15" s="388"/>
      <c r="AJ15" s="387"/>
      <c r="AK15" s="388"/>
      <c r="AL15" s="388"/>
      <c r="AM15" s="389"/>
      <c r="AN15" s="387"/>
      <c r="AO15" s="388"/>
      <c r="AP15" s="388"/>
      <c r="AQ15" s="389"/>
      <c r="AR15" s="387"/>
      <c r="AS15" s="388"/>
      <c r="AT15" s="388"/>
      <c r="AU15" s="389"/>
      <c r="AV15" s="387"/>
      <c r="AW15" s="388"/>
      <c r="AX15" s="388"/>
      <c r="AY15" s="389"/>
      <c r="AZ15" s="387"/>
      <c r="BA15" s="388"/>
      <c r="BB15" s="388"/>
      <c r="BC15" s="389"/>
      <c r="BD15" s="387"/>
      <c r="BE15" s="388"/>
      <c r="BF15" s="388"/>
      <c r="BG15" s="390"/>
      <c r="BH15" s="181" t="str">
        <f t="shared" si="7"/>
        <v/>
      </c>
      <c r="BI15" s="182"/>
      <c r="BJ15" s="182"/>
      <c r="BK15" s="181"/>
      <c r="BL15" s="182"/>
      <c r="BM15" s="182"/>
      <c r="BN15" s="183">
        <f t="shared" si="52"/>
        <v>0</v>
      </c>
      <c r="BO15" s="183"/>
      <c r="BP15" s="183"/>
      <c r="BQ15" s="184" t="str">
        <f t="shared" si="8"/>
        <v/>
      </c>
      <c r="BR15" s="185"/>
      <c r="BS15" s="195" t="s">
        <v>71</v>
      </c>
      <c r="BT15" s="196"/>
      <c r="BU15" s="196"/>
      <c r="BV15" s="196"/>
      <c r="BW15" s="197"/>
      <c r="BZ15" s="165" t="str">
        <f>IFERROR(VLOOKUP(D15&amp;G15,データシートマスタB!$J$3:$K$196,2,FALSE),"")</f>
        <v/>
      </c>
      <c r="CA15" s="165"/>
      <c r="CC15" s="165" t="str">
        <f>IFERROR(VLOOKUP(D15&amp;G15&amp;L15&amp;CF15&amp;CH15,データシートマスタB!$S$3:$V$196,4,FALSE),"")</f>
        <v/>
      </c>
      <c r="CD15" s="165"/>
      <c r="CE15" s="42"/>
      <c r="CF15" s="165"/>
      <c r="CG15" s="165"/>
      <c r="CH15" s="165"/>
      <c r="CI15" s="165"/>
      <c r="CK15" s="165" t="str">
        <f t="shared" si="9"/>
        <v/>
      </c>
      <c r="CL15" s="165"/>
      <c r="CM15" s="110" t="str">
        <f t="shared" si="10"/>
        <v/>
      </c>
      <c r="CN15" s="112"/>
      <c r="CO15" s="110" t="str">
        <f t="shared" si="11"/>
        <v/>
      </c>
      <c r="CP15" s="112"/>
      <c r="CQ15" s="110" t="str">
        <f t="shared" si="12"/>
        <v/>
      </c>
      <c r="CR15" s="112"/>
      <c r="CS15" s="110" t="str">
        <f t="shared" si="13"/>
        <v/>
      </c>
      <c r="CT15" s="112"/>
      <c r="CU15" s="110" t="str">
        <f t="shared" si="14"/>
        <v/>
      </c>
      <c r="CV15" s="112"/>
      <c r="CW15" s="110" t="str">
        <f t="shared" si="15"/>
        <v/>
      </c>
      <c r="CX15" s="112"/>
      <c r="CY15" s="110" t="str">
        <f t="shared" si="16"/>
        <v/>
      </c>
      <c r="CZ15" s="112"/>
      <c r="DA15" s="110" t="str">
        <f t="shared" si="17"/>
        <v/>
      </c>
      <c r="DB15" s="112"/>
      <c r="DC15" s="110" t="str">
        <f t="shared" si="18"/>
        <v/>
      </c>
      <c r="DD15" s="112"/>
      <c r="DE15" s="165">
        <f t="shared" si="19"/>
        <v>0</v>
      </c>
      <c r="DF15" s="165"/>
      <c r="DH15" s="110">
        <f t="shared" si="20"/>
        <v>0</v>
      </c>
      <c r="DI15" s="112"/>
      <c r="DJ15" s="110">
        <f t="shared" si="21"/>
        <v>0</v>
      </c>
      <c r="DK15" s="112"/>
      <c r="DL15" s="110">
        <f t="shared" si="22"/>
        <v>0</v>
      </c>
      <c r="DM15" s="112"/>
      <c r="DN15" s="110">
        <f t="shared" si="23"/>
        <v>0</v>
      </c>
      <c r="DO15" s="112"/>
      <c r="DP15" s="110">
        <f t="shared" si="24"/>
        <v>0</v>
      </c>
      <c r="DQ15" s="112"/>
      <c r="DR15" s="110">
        <f t="shared" si="25"/>
        <v>0</v>
      </c>
      <c r="DS15" s="112"/>
      <c r="DT15" s="110">
        <f t="shared" si="26"/>
        <v>0</v>
      </c>
      <c r="DU15" s="112"/>
      <c r="DV15" s="110">
        <f t="shared" si="27"/>
        <v>0</v>
      </c>
      <c r="DW15" s="112"/>
      <c r="DX15" s="110">
        <f t="shared" si="28"/>
        <v>0</v>
      </c>
      <c r="DY15" s="112"/>
      <c r="DZ15" s="110">
        <f t="shared" si="29"/>
        <v>0</v>
      </c>
      <c r="EA15" s="112"/>
      <c r="EB15" s="165"/>
      <c r="EC15" s="165"/>
      <c r="EE15" s="110">
        <f t="shared" si="30"/>
        <v>0</v>
      </c>
      <c r="EF15" s="112"/>
      <c r="EG15" s="110">
        <f t="shared" si="31"/>
        <v>0</v>
      </c>
      <c r="EH15" s="112"/>
      <c r="EI15" s="110">
        <f t="shared" si="32"/>
        <v>0</v>
      </c>
      <c r="EJ15" s="112"/>
      <c r="EK15" s="110">
        <f t="shared" si="33"/>
        <v>0</v>
      </c>
      <c r="EL15" s="112"/>
      <c r="EM15" s="110">
        <f t="shared" si="34"/>
        <v>0</v>
      </c>
      <c r="EN15" s="112"/>
      <c r="EO15" s="110">
        <f t="shared" si="35"/>
        <v>0</v>
      </c>
      <c r="EP15" s="112"/>
      <c r="EQ15" s="110">
        <f t="shared" si="36"/>
        <v>0</v>
      </c>
      <c r="ER15" s="112"/>
      <c r="ES15" s="110">
        <f t="shared" si="37"/>
        <v>0</v>
      </c>
      <c r="ET15" s="112"/>
      <c r="EU15" s="110">
        <f t="shared" si="38"/>
        <v>0</v>
      </c>
      <c r="EV15" s="112"/>
      <c r="EW15" s="110">
        <f t="shared" si="39"/>
        <v>0</v>
      </c>
      <c r="EX15" s="112"/>
      <c r="EY15" s="165"/>
      <c r="EZ15" s="165"/>
      <c r="FB15" s="110">
        <f t="shared" si="40"/>
        <v>0</v>
      </c>
      <c r="FC15" s="112"/>
      <c r="FD15" s="110">
        <f t="shared" si="41"/>
        <v>0</v>
      </c>
      <c r="FE15" s="112"/>
      <c r="FF15" s="110">
        <f t="shared" si="42"/>
        <v>0</v>
      </c>
      <c r="FG15" s="112"/>
      <c r="FH15" s="110">
        <f t="shared" si="43"/>
        <v>0</v>
      </c>
      <c r="FI15" s="112"/>
      <c r="FJ15" s="110">
        <f t="shared" si="44"/>
        <v>0</v>
      </c>
      <c r="FK15" s="112"/>
      <c r="FL15" s="110">
        <f t="shared" si="45"/>
        <v>0</v>
      </c>
      <c r="FM15" s="112"/>
      <c r="FN15" s="110">
        <f t="shared" si="46"/>
        <v>0</v>
      </c>
      <c r="FO15" s="112"/>
      <c r="FP15" s="110">
        <f t="shared" si="47"/>
        <v>0</v>
      </c>
      <c r="FQ15" s="112"/>
      <c r="FR15" s="110">
        <f t="shared" si="48"/>
        <v>0</v>
      </c>
      <c r="FS15" s="112"/>
      <c r="FT15" s="110">
        <f t="shared" si="49"/>
        <v>0</v>
      </c>
      <c r="FU15" s="112"/>
      <c r="FV15" s="110">
        <f t="shared" si="50"/>
        <v>0</v>
      </c>
      <c r="FW15" s="112"/>
      <c r="FY15" s="110">
        <f t="shared" si="51"/>
        <v>0</v>
      </c>
      <c r="FZ15" s="112"/>
    </row>
    <row r="16" spans="2:182" ht="27.6" customHeight="1" x14ac:dyDescent="0.15">
      <c r="B16" s="45"/>
      <c r="C16" s="50">
        <v>4</v>
      </c>
      <c r="D16" s="167" t="s">
        <v>149</v>
      </c>
      <c r="E16" s="168"/>
      <c r="F16" s="169"/>
      <c r="G16" s="76" t="s">
        <v>71</v>
      </c>
      <c r="H16" s="77"/>
      <c r="I16" s="77"/>
      <c r="J16" s="77"/>
      <c r="K16" s="77"/>
      <c r="L16" s="77"/>
      <c r="M16" s="77"/>
      <c r="N16" s="78"/>
      <c r="O16" s="174" t="str">
        <f>IFERROR(VLOOKUP(D16&amp;G16&amp;L16&amp;CF16&amp;CH16,データシートマスタB!$S$3:$V$196,3,FALSE),"")</f>
        <v/>
      </c>
      <c r="P16" s="175"/>
      <c r="Q16" s="43" t="s">
        <v>63</v>
      </c>
      <c r="R16" s="391"/>
      <c r="S16" s="392"/>
      <c r="T16" s="393"/>
      <c r="U16" s="388"/>
      <c r="V16" s="388"/>
      <c r="W16" s="388"/>
      <c r="X16" s="387"/>
      <c r="Y16" s="388"/>
      <c r="Z16" s="388"/>
      <c r="AA16" s="389"/>
      <c r="AB16" s="387"/>
      <c r="AC16" s="388"/>
      <c r="AD16" s="388"/>
      <c r="AE16" s="389"/>
      <c r="AF16" s="388"/>
      <c r="AG16" s="388"/>
      <c r="AH16" s="388"/>
      <c r="AI16" s="388"/>
      <c r="AJ16" s="387"/>
      <c r="AK16" s="388"/>
      <c r="AL16" s="388"/>
      <c r="AM16" s="389"/>
      <c r="AN16" s="387"/>
      <c r="AO16" s="388"/>
      <c r="AP16" s="388"/>
      <c r="AQ16" s="389"/>
      <c r="AR16" s="387"/>
      <c r="AS16" s="388"/>
      <c r="AT16" s="388"/>
      <c r="AU16" s="389"/>
      <c r="AV16" s="387"/>
      <c r="AW16" s="388"/>
      <c r="AX16" s="388"/>
      <c r="AY16" s="389"/>
      <c r="AZ16" s="387"/>
      <c r="BA16" s="388"/>
      <c r="BB16" s="388"/>
      <c r="BC16" s="389"/>
      <c r="BD16" s="387"/>
      <c r="BE16" s="388"/>
      <c r="BF16" s="388"/>
      <c r="BG16" s="390"/>
      <c r="BH16" s="181" t="str">
        <f t="shared" si="7"/>
        <v/>
      </c>
      <c r="BI16" s="182"/>
      <c r="BJ16" s="182"/>
      <c r="BK16" s="181"/>
      <c r="BL16" s="182"/>
      <c r="BM16" s="182"/>
      <c r="BN16" s="183">
        <f t="shared" si="52"/>
        <v>0</v>
      </c>
      <c r="BO16" s="183"/>
      <c r="BP16" s="183"/>
      <c r="BQ16" s="184" t="str">
        <f t="shared" si="8"/>
        <v/>
      </c>
      <c r="BR16" s="185"/>
      <c r="BS16" s="195" t="s">
        <v>71</v>
      </c>
      <c r="BT16" s="196"/>
      <c r="BU16" s="196"/>
      <c r="BV16" s="196"/>
      <c r="BW16" s="197"/>
      <c r="BZ16" s="165" t="str">
        <f>IFERROR(VLOOKUP(D16&amp;G16,データシートマスタB!$J$3:$K$196,2,FALSE),"")</f>
        <v/>
      </c>
      <c r="CA16" s="165"/>
      <c r="CC16" s="165" t="str">
        <f>IFERROR(VLOOKUP(D16&amp;G16&amp;L16&amp;CF16&amp;CH16,データシートマスタB!$S$3:$V$196,4,FALSE),"")</f>
        <v/>
      </c>
      <c r="CD16" s="165"/>
      <c r="CE16" s="42"/>
      <c r="CF16" s="165"/>
      <c r="CG16" s="165"/>
      <c r="CH16" s="165"/>
      <c r="CI16" s="165"/>
      <c r="CK16" s="165" t="str">
        <f t="shared" si="9"/>
        <v/>
      </c>
      <c r="CL16" s="165"/>
      <c r="CM16" s="110" t="str">
        <f t="shared" si="10"/>
        <v/>
      </c>
      <c r="CN16" s="112"/>
      <c r="CO16" s="110" t="str">
        <f t="shared" si="11"/>
        <v/>
      </c>
      <c r="CP16" s="112"/>
      <c r="CQ16" s="110" t="str">
        <f t="shared" si="12"/>
        <v/>
      </c>
      <c r="CR16" s="112"/>
      <c r="CS16" s="110" t="str">
        <f t="shared" si="13"/>
        <v/>
      </c>
      <c r="CT16" s="112"/>
      <c r="CU16" s="110" t="str">
        <f t="shared" si="14"/>
        <v/>
      </c>
      <c r="CV16" s="112"/>
      <c r="CW16" s="110" t="str">
        <f t="shared" si="15"/>
        <v/>
      </c>
      <c r="CX16" s="112"/>
      <c r="CY16" s="110" t="str">
        <f t="shared" si="16"/>
        <v/>
      </c>
      <c r="CZ16" s="112"/>
      <c r="DA16" s="110" t="str">
        <f t="shared" si="17"/>
        <v/>
      </c>
      <c r="DB16" s="112"/>
      <c r="DC16" s="110" t="str">
        <f t="shared" si="18"/>
        <v/>
      </c>
      <c r="DD16" s="112"/>
      <c r="DE16" s="165">
        <f t="shared" si="19"/>
        <v>0</v>
      </c>
      <c r="DF16" s="165"/>
      <c r="DH16" s="110">
        <f t="shared" si="20"/>
        <v>0</v>
      </c>
      <c r="DI16" s="112"/>
      <c r="DJ16" s="110">
        <f t="shared" si="21"/>
        <v>0</v>
      </c>
      <c r="DK16" s="112"/>
      <c r="DL16" s="110">
        <f t="shared" si="22"/>
        <v>0</v>
      </c>
      <c r="DM16" s="112"/>
      <c r="DN16" s="110">
        <f t="shared" si="23"/>
        <v>0</v>
      </c>
      <c r="DO16" s="112"/>
      <c r="DP16" s="110">
        <f t="shared" si="24"/>
        <v>0</v>
      </c>
      <c r="DQ16" s="112"/>
      <c r="DR16" s="110">
        <f t="shared" si="25"/>
        <v>0</v>
      </c>
      <c r="DS16" s="112"/>
      <c r="DT16" s="110">
        <f t="shared" si="26"/>
        <v>0</v>
      </c>
      <c r="DU16" s="112"/>
      <c r="DV16" s="110">
        <f t="shared" si="27"/>
        <v>0</v>
      </c>
      <c r="DW16" s="112"/>
      <c r="DX16" s="110">
        <f t="shared" si="28"/>
        <v>0</v>
      </c>
      <c r="DY16" s="112"/>
      <c r="DZ16" s="110">
        <f t="shared" si="29"/>
        <v>0</v>
      </c>
      <c r="EA16" s="112"/>
      <c r="EB16" s="165"/>
      <c r="EC16" s="165"/>
      <c r="EE16" s="110">
        <f t="shared" si="30"/>
        <v>0</v>
      </c>
      <c r="EF16" s="112"/>
      <c r="EG16" s="110">
        <f t="shared" si="31"/>
        <v>0</v>
      </c>
      <c r="EH16" s="112"/>
      <c r="EI16" s="110">
        <f t="shared" si="32"/>
        <v>0</v>
      </c>
      <c r="EJ16" s="112"/>
      <c r="EK16" s="110">
        <f t="shared" si="33"/>
        <v>0</v>
      </c>
      <c r="EL16" s="112"/>
      <c r="EM16" s="110">
        <f t="shared" si="34"/>
        <v>0</v>
      </c>
      <c r="EN16" s="112"/>
      <c r="EO16" s="110">
        <f t="shared" si="35"/>
        <v>0</v>
      </c>
      <c r="EP16" s="112"/>
      <c r="EQ16" s="110">
        <f t="shared" si="36"/>
        <v>0</v>
      </c>
      <c r="ER16" s="112"/>
      <c r="ES16" s="110">
        <f t="shared" si="37"/>
        <v>0</v>
      </c>
      <c r="ET16" s="112"/>
      <c r="EU16" s="110">
        <f t="shared" si="38"/>
        <v>0</v>
      </c>
      <c r="EV16" s="112"/>
      <c r="EW16" s="110">
        <f t="shared" si="39"/>
        <v>0</v>
      </c>
      <c r="EX16" s="112"/>
      <c r="EY16" s="165"/>
      <c r="EZ16" s="165"/>
      <c r="FB16" s="110">
        <f t="shared" si="40"/>
        <v>0</v>
      </c>
      <c r="FC16" s="112"/>
      <c r="FD16" s="110">
        <f t="shared" si="41"/>
        <v>0</v>
      </c>
      <c r="FE16" s="112"/>
      <c r="FF16" s="110">
        <f t="shared" si="42"/>
        <v>0</v>
      </c>
      <c r="FG16" s="112"/>
      <c r="FH16" s="110">
        <f t="shared" si="43"/>
        <v>0</v>
      </c>
      <c r="FI16" s="112"/>
      <c r="FJ16" s="110">
        <f t="shared" si="44"/>
        <v>0</v>
      </c>
      <c r="FK16" s="112"/>
      <c r="FL16" s="110">
        <f t="shared" si="45"/>
        <v>0</v>
      </c>
      <c r="FM16" s="112"/>
      <c r="FN16" s="110">
        <f t="shared" si="46"/>
        <v>0</v>
      </c>
      <c r="FO16" s="112"/>
      <c r="FP16" s="110">
        <f t="shared" si="47"/>
        <v>0</v>
      </c>
      <c r="FQ16" s="112"/>
      <c r="FR16" s="110">
        <f t="shared" si="48"/>
        <v>0</v>
      </c>
      <c r="FS16" s="112"/>
      <c r="FT16" s="110">
        <f t="shared" si="49"/>
        <v>0</v>
      </c>
      <c r="FU16" s="112"/>
      <c r="FV16" s="110">
        <f t="shared" si="50"/>
        <v>0</v>
      </c>
      <c r="FW16" s="112"/>
      <c r="FY16" s="110">
        <f t="shared" si="51"/>
        <v>0</v>
      </c>
      <c r="FZ16" s="112"/>
    </row>
    <row r="17" spans="2:182" ht="27.6" customHeight="1" x14ac:dyDescent="0.15">
      <c r="B17" s="45"/>
      <c r="C17" s="50">
        <v>5</v>
      </c>
      <c r="D17" s="167" t="s">
        <v>149</v>
      </c>
      <c r="E17" s="168"/>
      <c r="F17" s="169"/>
      <c r="G17" s="76" t="s">
        <v>71</v>
      </c>
      <c r="H17" s="77"/>
      <c r="I17" s="77"/>
      <c r="J17" s="77"/>
      <c r="K17" s="77"/>
      <c r="L17" s="77"/>
      <c r="M17" s="77"/>
      <c r="N17" s="78"/>
      <c r="O17" s="174" t="str">
        <f>IFERROR(VLOOKUP(D17&amp;G17&amp;L17&amp;CF17&amp;CH17,データシートマスタB!$S$3:$V$196,3,FALSE),"")</f>
        <v/>
      </c>
      <c r="P17" s="175"/>
      <c r="Q17" s="43" t="s">
        <v>63</v>
      </c>
      <c r="R17" s="391"/>
      <c r="S17" s="392"/>
      <c r="T17" s="393"/>
      <c r="U17" s="388"/>
      <c r="V17" s="388"/>
      <c r="W17" s="388"/>
      <c r="X17" s="387"/>
      <c r="Y17" s="388"/>
      <c r="Z17" s="388"/>
      <c r="AA17" s="389"/>
      <c r="AB17" s="387"/>
      <c r="AC17" s="388"/>
      <c r="AD17" s="388"/>
      <c r="AE17" s="389"/>
      <c r="AF17" s="387"/>
      <c r="AG17" s="388"/>
      <c r="AH17" s="388"/>
      <c r="AI17" s="389"/>
      <c r="AJ17" s="387"/>
      <c r="AK17" s="388"/>
      <c r="AL17" s="388"/>
      <c r="AM17" s="389"/>
      <c r="AN17" s="387"/>
      <c r="AO17" s="388"/>
      <c r="AP17" s="388"/>
      <c r="AQ17" s="389"/>
      <c r="AR17" s="387"/>
      <c r="AS17" s="388"/>
      <c r="AT17" s="388"/>
      <c r="AU17" s="389"/>
      <c r="AV17" s="387"/>
      <c r="AW17" s="388"/>
      <c r="AX17" s="388"/>
      <c r="AY17" s="389"/>
      <c r="AZ17" s="387"/>
      <c r="BA17" s="388"/>
      <c r="BB17" s="388"/>
      <c r="BC17" s="389"/>
      <c r="BD17" s="387"/>
      <c r="BE17" s="388"/>
      <c r="BF17" s="388"/>
      <c r="BG17" s="390"/>
      <c r="BH17" s="181" t="str">
        <f t="shared" si="7"/>
        <v/>
      </c>
      <c r="BI17" s="182"/>
      <c r="BJ17" s="182"/>
      <c r="BK17" s="181"/>
      <c r="BL17" s="182"/>
      <c r="BM17" s="182"/>
      <c r="BN17" s="183">
        <f t="shared" si="52"/>
        <v>0</v>
      </c>
      <c r="BO17" s="183"/>
      <c r="BP17" s="183"/>
      <c r="BQ17" s="184" t="str">
        <f t="shared" si="8"/>
        <v/>
      </c>
      <c r="BR17" s="185"/>
      <c r="BS17" s="195" t="s">
        <v>71</v>
      </c>
      <c r="BT17" s="196"/>
      <c r="BU17" s="196"/>
      <c r="BV17" s="196"/>
      <c r="BW17" s="197"/>
      <c r="BZ17" s="165" t="str">
        <f>IFERROR(VLOOKUP(D17&amp;G17,データシートマスタB!$J$3:$K$196,2,FALSE),"")</f>
        <v/>
      </c>
      <c r="CA17" s="165"/>
      <c r="CC17" s="165" t="str">
        <f>IFERROR(VLOOKUP(D17&amp;G17&amp;L17&amp;CF17&amp;CH17,データシートマスタB!$S$3:$V$196,4,FALSE),"")</f>
        <v/>
      </c>
      <c r="CD17" s="165"/>
      <c r="CE17" s="42"/>
      <c r="CF17" s="165"/>
      <c r="CG17" s="165"/>
      <c r="CH17" s="165"/>
      <c r="CI17" s="165"/>
      <c r="CK17" s="165" t="str">
        <f t="shared" si="9"/>
        <v/>
      </c>
      <c r="CL17" s="165"/>
      <c r="CM17" s="110" t="str">
        <f t="shared" si="10"/>
        <v/>
      </c>
      <c r="CN17" s="112"/>
      <c r="CO17" s="110" t="str">
        <f t="shared" si="11"/>
        <v/>
      </c>
      <c r="CP17" s="112"/>
      <c r="CQ17" s="110" t="str">
        <f t="shared" si="12"/>
        <v/>
      </c>
      <c r="CR17" s="112"/>
      <c r="CS17" s="110" t="str">
        <f t="shared" si="13"/>
        <v/>
      </c>
      <c r="CT17" s="112"/>
      <c r="CU17" s="110" t="str">
        <f t="shared" si="14"/>
        <v/>
      </c>
      <c r="CV17" s="112"/>
      <c r="CW17" s="110" t="str">
        <f t="shared" si="15"/>
        <v/>
      </c>
      <c r="CX17" s="112"/>
      <c r="CY17" s="110" t="str">
        <f t="shared" si="16"/>
        <v/>
      </c>
      <c r="CZ17" s="112"/>
      <c r="DA17" s="110" t="str">
        <f t="shared" si="17"/>
        <v/>
      </c>
      <c r="DB17" s="112"/>
      <c r="DC17" s="110" t="str">
        <f t="shared" si="18"/>
        <v/>
      </c>
      <c r="DD17" s="112"/>
      <c r="DE17" s="165">
        <f t="shared" si="19"/>
        <v>0</v>
      </c>
      <c r="DF17" s="165"/>
      <c r="DH17" s="110">
        <f t="shared" si="20"/>
        <v>0</v>
      </c>
      <c r="DI17" s="112"/>
      <c r="DJ17" s="110">
        <f t="shared" si="21"/>
        <v>0</v>
      </c>
      <c r="DK17" s="112"/>
      <c r="DL17" s="110">
        <f t="shared" si="22"/>
        <v>0</v>
      </c>
      <c r="DM17" s="112"/>
      <c r="DN17" s="110">
        <f t="shared" si="23"/>
        <v>0</v>
      </c>
      <c r="DO17" s="112"/>
      <c r="DP17" s="110">
        <f t="shared" si="24"/>
        <v>0</v>
      </c>
      <c r="DQ17" s="112"/>
      <c r="DR17" s="110">
        <f t="shared" si="25"/>
        <v>0</v>
      </c>
      <c r="DS17" s="112"/>
      <c r="DT17" s="110">
        <f t="shared" si="26"/>
        <v>0</v>
      </c>
      <c r="DU17" s="112"/>
      <c r="DV17" s="110">
        <f t="shared" si="27"/>
        <v>0</v>
      </c>
      <c r="DW17" s="112"/>
      <c r="DX17" s="110">
        <f t="shared" si="28"/>
        <v>0</v>
      </c>
      <c r="DY17" s="112"/>
      <c r="DZ17" s="110">
        <f t="shared" si="29"/>
        <v>0</v>
      </c>
      <c r="EA17" s="112"/>
      <c r="EB17" s="165"/>
      <c r="EC17" s="165"/>
      <c r="EE17" s="110">
        <f t="shared" si="30"/>
        <v>0</v>
      </c>
      <c r="EF17" s="112"/>
      <c r="EG17" s="110">
        <f t="shared" si="31"/>
        <v>0</v>
      </c>
      <c r="EH17" s="112"/>
      <c r="EI17" s="110">
        <f t="shared" si="32"/>
        <v>0</v>
      </c>
      <c r="EJ17" s="112"/>
      <c r="EK17" s="110">
        <f t="shared" si="33"/>
        <v>0</v>
      </c>
      <c r="EL17" s="112"/>
      <c r="EM17" s="110">
        <f t="shared" si="34"/>
        <v>0</v>
      </c>
      <c r="EN17" s="112"/>
      <c r="EO17" s="110">
        <f t="shared" si="35"/>
        <v>0</v>
      </c>
      <c r="EP17" s="112"/>
      <c r="EQ17" s="110">
        <f t="shared" si="36"/>
        <v>0</v>
      </c>
      <c r="ER17" s="112"/>
      <c r="ES17" s="110">
        <f t="shared" si="37"/>
        <v>0</v>
      </c>
      <c r="ET17" s="112"/>
      <c r="EU17" s="110">
        <f t="shared" si="38"/>
        <v>0</v>
      </c>
      <c r="EV17" s="112"/>
      <c r="EW17" s="110">
        <f t="shared" si="39"/>
        <v>0</v>
      </c>
      <c r="EX17" s="112"/>
      <c r="EY17" s="165"/>
      <c r="EZ17" s="165"/>
      <c r="FB17" s="110">
        <f t="shared" si="40"/>
        <v>0</v>
      </c>
      <c r="FC17" s="112"/>
      <c r="FD17" s="110">
        <f t="shared" si="41"/>
        <v>0</v>
      </c>
      <c r="FE17" s="112"/>
      <c r="FF17" s="110">
        <f t="shared" si="42"/>
        <v>0</v>
      </c>
      <c r="FG17" s="112"/>
      <c r="FH17" s="110">
        <f t="shared" si="43"/>
        <v>0</v>
      </c>
      <c r="FI17" s="112"/>
      <c r="FJ17" s="110">
        <f t="shared" si="44"/>
        <v>0</v>
      </c>
      <c r="FK17" s="112"/>
      <c r="FL17" s="110">
        <f t="shared" si="45"/>
        <v>0</v>
      </c>
      <c r="FM17" s="112"/>
      <c r="FN17" s="110">
        <f t="shared" si="46"/>
        <v>0</v>
      </c>
      <c r="FO17" s="112"/>
      <c r="FP17" s="110">
        <f t="shared" si="47"/>
        <v>0</v>
      </c>
      <c r="FQ17" s="112"/>
      <c r="FR17" s="110">
        <f t="shared" si="48"/>
        <v>0</v>
      </c>
      <c r="FS17" s="112"/>
      <c r="FT17" s="110">
        <f t="shared" si="49"/>
        <v>0</v>
      </c>
      <c r="FU17" s="112"/>
      <c r="FV17" s="110">
        <f t="shared" si="50"/>
        <v>0</v>
      </c>
      <c r="FW17" s="112"/>
      <c r="FY17" s="110">
        <f t="shared" si="51"/>
        <v>0</v>
      </c>
      <c r="FZ17" s="112"/>
    </row>
    <row r="18" spans="2:182" ht="27.6" customHeight="1" x14ac:dyDescent="0.15">
      <c r="B18" s="45"/>
      <c r="C18" s="50">
        <v>6</v>
      </c>
      <c r="D18" s="167" t="s">
        <v>149</v>
      </c>
      <c r="E18" s="168"/>
      <c r="F18" s="169"/>
      <c r="G18" s="76" t="s">
        <v>71</v>
      </c>
      <c r="H18" s="77"/>
      <c r="I18" s="77"/>
      <c r="J18" s="77"/>
      <c r="K18" s="77"/>
      <c r="L18" s="77"/>
      <c r="M18" s="77"/>
      <c r="N18" s="78"/>
      <c r="O18" s="174" t="str">
        <f>IFERROR(VLOOKUP(D18&amp;G18&amp;L18&amp;CF18&amp;CH18,データシートマスタB!$S$3:$V$196,3,FALSE),"")</f>
        <v/>
      </c>
      <c r="P18" s="175"/>
      <c r="Q18" s="43" t="s">
        <v>63</v>
      </c>
      <c r="R18" s="391"/>
      <c r="S18" s="392"/>
      <c r="T18" s="393"/>
      <c r="U18" s="388"/>
      <c r="V18" s="388"/>
      <c r="W18" s="388"/>
      <c r="X18" s="387"/>
      <c r="Y18" s="388"/>
      <c r="Z18" s="388"/>
      <c r="AA18" s="389"/>
      <c r="AB18" s="387"/>
      <c r="AC18" s="388"/>
      <c r="AD18" s="388"/>
      <c r="AE18" s="389"/>
      <c r="AF18" s="387"/>
      <c r="AG18" s="388"/>
      <c r="AH18" s="388"/>
      <c r="AI18" s="389"/>
      <c r="AJ18" s="387"/>
      <c r="AK18" s="388"/>
      <c r="AL18" s="388"/>
      <c r="AM18" s="389"/>
      <c r="AN18" s="387"/>
      <c r="AO18" s="388"/>
      <c r="AP18" s="388"/>
      <c r="AQ18" s="389"/>
      <c r="AR18" s="387"/>
      <c r="AS18" s="388"/>
      <c r="AT18" s="388"/>
      <c r="AU18" s="389"/>
      <c r="AV18" s="387"/>
      <c r="AW18" s="388"/>
      <c r="AX18" s="388"/>
      <c r="AY18" s="389"/>
      <c r="AZ18" s="387"/>
      <c r="BA18" s="388"/>
      <c r="BB18" s="388"/>
      <c r="BC18" s="389"/>
      <c r="BD18" s="387"/>
      <c r="BE18" s="388"/>
      <c r="BF18" s="388"/>
      <c r="BG18" s="390"/>
      <c r="BH18" s="181" t="str">
        <f t="shared" si="7"/>
        <v/>
      </c>
      <c r="BI18" s="182"/>
      <c r="BJ18" s="182"/>
      <c r="BK18" s="181"/>
      <c r="BL18" s="182"/>
      <c r="BM18" s="182"/>
      <c r="BN18" s="183">
        <f t="shared" si="52"/>
        <v>0</v>
      </c>
      <c r="BO18" s="183"/>
      <c r="BP18" s="183"/>
      <c r="BQ18" s="184" t="str">
        <f t="shared" si="8"/>
        <v/>
      </c>
      <c r="BR18" s="185"/>
      <c r="BS18" s="195" t="s">
        <v>71</v>
      </c>
      <c r="BT18" s="196"/>
      <c r="BU18" s="196"/>
      <c r="BV18" s="196"/>
      <c r="BW18" s="197"/>
      <c r="BZ18" s="165" t="str">
        <f>IFERROR(VLOOKUP(D18&amp;G18,データシートマスタB!$J$3:$K$196,2,FALSE),"")</f>
        <v/>
      </c>
      <c r="CA18" s="165"/>
      <c r="CC18" s="165" t="str">
        <f>IFERROR(VLOOKUP(D18&amp;G18&amp;L18&amp;CF18&amp;CH18,データシートマスタB!$S$3:$V$196,4,FALSE),"")</f>
        <v/>
      </c>
      <c r="CD18" s="165"/>
      <c r="CE18" s="42"/>
      <c r="CF18" s="165"/>
      <c r="CG18" s="165"/>
      <c r="CH18" s="165"/>
      <c r="CI18" s="165"/>
      <c r="CK18" s="165" t="str">
        <f t="shared" si="9"/>
        <v/>
      </c>
      <c r="CL18" s="165"/>
      <c r="CM18" s="110" t="str">
        <f t="shared" si="10"/>
        <v/>
      </c>
      <c r="CN18" s="112"/>
      <c r="CO18" s="110" t="str">
        <f t="shared" si="11"/>
        <v/>
      </c>
      <c r="CP18" s="112"/>
      <c r="CQ18" s="110" t="str">
        <f t="shared" si="12"/>
        <v/>
      </c>
      <c r="CR18" s="112"/>
      <c r="CS18" s="110" t="str">
        <f t="shared" si="13"/>
        <v/>
      </c>
      <c r="CT18" s="112"/>
      <c r="CU18" s="110" t="str">
        <f t="shared" si="14"/>
        <v/>
      </c>
      <c r="CV18" s="112"/>
      <c r="CW18" s="110" t="str">
        <f t="shared" si="15"/>
        <v/>
      </c>
      <c r="CX18" s="112"/>
      <c r="CY18" s="110" t="str">
        <f t="shared" si="16"/>
        <v/>
      </c>
      <c r="CZ18" s="112"/>
      <c r="DA18" s="110" t="str">
        <f t="shared" si="17"/>
        <v/>
      </c>
      <c r="DB18" s="112"/>
      <c r="DC18" s="110" t="str">
        <f t="shared" si="18"/>
        <v/>
      </c>
      <c r="DD18" s="112"/>
      <c r="DE18" s="165">
        <f t="shared" si="19"/>
        <v>0</v>
      </c>
      <c r="DF18" s="165"/>
      <c r="DH18" s="110">
        <f t="shared" si="20"/>
        <v>0</v>
      </c>
      <c r="DI18" s="112"/>
      <c r="DJ18" s="110">
        <f t="shared" si="21"/>
        <v>0</v>
      </c>
      <c r="DK18" s="112"/>
      <c r="DL18" s="110">
        <f t="shared" si="22"/>
        <v>0</v>
      </c>
      <c r="DM18" s="112"/>
      <c r="DN18" s="110">
        <f t="shared" si="23"/>
        <v>0</v>
      </c>
      <c r="DO18" s="112"/>
      <c r="DP18" s="110">
        <f t="shared" si="24"/>
        <v>0</v>
      </c>
      <c r="DQ18" s="112"/>
      <c r="DR18" s="110">
        <f t="shared" si="25"/>
        <v>0</v>
      </c>
      <c r="DS18" s="112"/>
      <c r="DT18" s="110">
        <f t="shared" si="26"/>
        <v>0</v>
      </c>
      <c r="DU18" s="112"/>
      <c r="DV18" s="110">
        <f t="shared" si="27"/>
        <v>0</v>
      </c>
      <c r="DW18" s="112"/>
      <c r="DX18" s="110">
        <f t="shared" si="28"/>
        <v>0</v>
      </c>
      <c r="DY18" s="112"/>
      <c r="DZ18" s="110">
        <f t="shared" si="29"/>
        <v>0</v>
      </c>
      <c r="EA18" s="112"/>
      <c r="EB18" s="165"/>
      <c r="EC18" s="165"/>
      <c r="EE18" s="110">
        <f t="shared" si="30"/>
        <v>0</v>
      </c>
      <c r="EF18" s="112"/>
      <c r="EG18" s="110">
        <f t="shared" si="31"/>
        <v>0</v>
      </c>
      <c r="EH18" s="112"/>
      <c r="EI18" s="110">
        <f t="shared" si="32"/>
        <v>0</v>
      </c>
      <c r="EJ18" s="112"/>
      <c r="EK18" s="110">
        <f t="shared" si="33"/>
        <v>0</v>
      </c>
      <c r="EL18" s="112"/>
      <c r="EM18" s="110">
        <f t="shared" si="34"/>
        <v>0</v>
      </c>
      <c r="EN18" s="112"/>
      <c r="EO18" s="110">
        <f t="shared" si="35"/>
        <v>0</v>
      </c>
      <c r="EP18" s="112"/>
      <c r="EQ18" s="110">
        <f t="shared" si="36"/>
        <v>0</v>
      </c>
      <c r="ER18" s="112"/>
      <c r="ES18" s="110">
        <f t="shared" si="37"/>
        <v>0</v>
      </c>
      <c r="ET18" s="112"/>
      <c r="EU18" s="110">
        <f t="shared" si="38"/>
        <v>0</v>
      </c>
      <c r="EV18" s="112"/>
      <c r="EW18" s="110">
        <f t="shared" si="39"/>
        <v>0</v>
      </c>
      <c r="EX18" s="112"/>
      <c r="EY18" s="165"/>
      <c r="EZ18" s="165"/>
      <c r="FB18" s="110">
        <f t="shared" si="40"/>
        <v>0</v>
      </c>
      <c r="FC18" s="112"/>
      <c r="FD18" s="110">
        <f t="shared" si="41"/>
        <v>0</v>
      </c>
      <c r="FE18" s="112"/>
      <c r="FF18" s="110">
        <f t="shared" si="42"/>
        <v>0</v>
      </c>
      <c r="FG18" s="112"/>
      <c r="FH18" s="110">
        <f t="shared" si="43"/>
        <v>0</v>
      </c>
      <c r="FI18" s="112"/>
      <c r="FJ18" s="110">
        <f t="shared" si="44"/>
        <v>0</v>
      </c>
      <c r="FK18" s="112"/>
      <c r="FL18" s="110">
        <f t="shared" si="45"/>
        <v>0</v>
      </c>
      <c r="FM18" s="112"/>
      <c r="FN18" s="110">
        <f t="shared" si="46"/>
        <v>0</v>
      </c>
      <c r="FO18" s="112"/>
      <c r="FP18" s="110">
        <f t="shared" si="47"/>
        <v>0</v>
      </c>
      <c r="FQ18" s="112"/>
      <c r="FR18" s="110">
        <f t="shared" si="48"/>
        <v>0</v>
      </c>
      <c r="FS18" s="112"/>
      <c r="FT18" s="110">
        <f t="shared" si="49"/>
        <v>0</v>
      </c>
      <c r="FU18" s="112"/>
      <c r="FV18" s="110">
        <f t="shared" si="50"/>
        <v>0</v>
      </c>
      <c r="FW18" s="112"/>
      <c r="FY18" s="110">
        <f t="shared" si="51"/>
        <v>0</v>
      </c>
      <c r="FZ18" s="112"/>
    </row>
    <row r="19" spans="2:182" ht="27.6" customHeight="1" x14ac:dyDescent="0.15">
      <c r="B19" s="45"/>
      <c r="C19" s="50">
        <v>7</v>
      </c>
      <c r="D19" s="167" t="s">
        <v>149</v>
      </c>
      <c r="E19" s="168"/>
      <c r="F19" s="169"/>
      <c r="G19" s="76" t="s">
        <v>71</v>
      </c>
      <c r="H19" s="77"/>
      <c r="I19" s="77"/>
      <c r="J19" s="77"/>
      <c r="K19" s="77"/>
      <c r="L19" s="77"/>
      <c r="M19" s="77"/>
      <c r="N19" s="78"/>
      <c r="O19" s="174" t="str">
        <f>IFERROR(VLOOKUP(D19&amp;G19&amp;L19&amp;CF19&amp;CH19,データシートマスタB!$S$3:$V$196,3,FALSE),"")</f>
        <v/>
      </c>
      <c r="P19" s="175"/>
      <c r="Q19" s="43" t="s">
        <v>63</v>
      </c>
      <c r="R19" s="391"/>
      <c r="S19" s="392"/>
      <c r="T19" s="393"/>
      <c r="U19" s="388"/>
      <c r="V19" s="388"/>
      <c r="W19" s="388"/>
      <c r="X19" s="387"/>
      <c r="Y19" s="388"/>
      <c r="Z19" s="388"/>
      <c r="AA19" s="389"/>
      <c r="AB19" s="387"/>
      <c r="AC19" s="388"/>
      <c r="AD19" s="388"/>
      <c r="AE19" s="389"/>
      <c r="AF19" s="387"/>
      <c r="AG19" s="388"/>
      <c r="AH19" s="388"/>
      <c r="AI19" s="389"/>
      <c r="AJ19" s="387"/>
      <c r="AK19" s="388"/>
      <c r="AL19" s="388"/>
      <c r="AM19" s="389"/>
      <c r="AN19" s="387"/>
      <c r="AO19" s="388"/>
      <c r="AP19" s="388"/>
      <c r="AQ19" s="389"/>
      <c r="AR19" s="387"/>
      <c r="AS19" s="388"/>
      <c r="AT19" s="388"/>
      <c r="AU19" s="389"/>
      <c r="AV19" s="387"/>
      <c r="AW19" s="388"/>
      <c r="AX19" s="388"/>
      <c r="AY19" s="389"/>
      <c r="AZ19" s="387"/>
      <c r="BA19" s="388"/>
      <c r="BB19" s="388"/>
      <c r="BC19" s="389"/>
      <c r="BD19" s="387"/>
      <c r="BE19" s="388"/>
      <c r="BF19" s="388"/>
      <c r="BG19" s="390"/>
      <c r="BH19" s="181" t="str">
        <f t="shared" si="7"/>
        <v/>
      </c>
      <c r="BI19" s="182"/>
      <c r="BJ19" s="182"/>
      <c r="BK19" s="181"/>
      <c r="BL19" s="182"/>
      <c r="BM19" s="182"/>
      <c r="BN19" s="183">
        <f t="shared" si="52"/>
        <v>0</v>
      </c>
      <c r="BO19" s="183"/>
      <c r="BP19" s="183"/>
      <c r="BQ19" s="184" t="str">
        <f t="shared" si="8"/>
        <v/>
      </c>
      <c r="BR19" s="185"/>
      <c r="BS19" s="195" t="s">
        <v>71</v>
      </c>
      <c r="BT19" s="196"/>
      <c r="BU19" s="196"/>
      <c r="BV19" s="196"/>
      <c r="BW19" s="197"/>
      <c r="BZ19" s="165" t="str">
        <f>IFERROR(VLOOKUP(D19&amp;G19,データシートマスタB!$J$3:$K$196,2,FALSE),"")</f>
        <v/>
      </c>
      <c r="CA19" s="165"/>
      <c r="CC19" s="165" t="str">
        <f>IFERROR(VLOOKUP(D19&amp;G19&amp;L19&amp;CF19&amp;CH19,データシートマスタB!$S$3:$V$196,4,FALSE),"")</f>
        <v/>
      </c>
      <c r="CD19" s="165"/>
      <c r="CE19" s="42"/>
      <c r="CF19" s="165"/>
      <c r="CG19" s="165"/>
      <c r="CH19" s="165"/>
      <c r="CI19" s="165"/>
      <c r="CK19" s="165" t="str">
        <f t="shared" si="9"/>
        <v/>
      </c>
      <c r="CL19" s="165"/>
      <c r="CM19" s="110" t="str">
        <f t="shared" si="10"/>
        <v/>
      </c>
      <c r="CN19" s="112"/>
      <c r="CO19" s="110" t="str">
        <f t="shared" si="11"/>
        <v/>
      </c>
      <c r="CP19" s="112"/>
      <c r="CQ19" s="110" t="str">
        <f t="shared" si="12"/>
        <v/>
      </c>
      <c r="CR19" s="112"/>
      <c r="CS19" s="110" t="str">
        <f t="shared" si="13"/>
        <v/>
      </c>
      <c r="CT19" s="112"/>
      <c r="CU19" s="110" t="str">
        <f t="shared" si="14"/>
        <v/>
      </c>
      <c r="CV19" s="112"/>
      <c r="CW19" s="110" t="str">
        <f t="shared" si="15"/>
        <v/>
      </c>
      <c r="CX19" s="112"/>
      <c r="CY19" s="110" t="str">
        <f t="shared" si="16"/>
        <v/>
      </c>
      <c r="CZ19" s="112"/>
      <c r="DA19" s="110" t="str">
        <f t="shared" si="17"/>
        <v/>
      </c>
      <c r="DB19" s="112"/>
      <c r="DC19" s="110" t="str">
        <f t="shared" si="18"/>
        <v/>
      </c>
      <c r="DD19" s="112"/>
      <c r="DE19" s="165">
        <f t="shared" si="19"/>
        <v>0</v>
      </c>
      <c r="DF19" s="165"/>
      <c r="DH19" s="110">
        <f t="shared" si="20"/>
        <v>0</v>
      </c>
      <c r="DI19" s="112"/>
      <c r="DJ19" s="110">
        <f t="shared" si="21"/>
        <v>0</v>
      </c>
      <c r="DK19" s="112"/>
      <c r="DL19" s="110">
        <f t="shared" si="22"/>
        <v>0</v>
      </c>
      <c r="DM19" s="112"/>
      <c r="DN19" s="110">
        <f t="shared" si="23"/>
        <v>0</v>
      </c>
      <c r="DO19" s="112"/>
      <c r="DP19" s="110">
        <f t="shared" si="24"/>
        <v>0</v>
      </c>
      <c r="DQ19" s="112"/>
      <c r="DR19" s="110">
        <f t="shared" si="25"/>
        <v>0</v>
      </c>
      <c r="DS19" s="112"/>
      <c r="DT19" s="110">
        <f t="shared" si="26"/>
        <v>0</v>
      </c>
      <c r="DU19" s="112"/>
      <c r="DV19" s="110">
        <f t="shared" si="27"/>
        <v>0</v>
      </c>
      <c r="DW19" s="112"/>
      <c r="DX19" s="110">
        <f t="shared" si="28"/>
        <v>0</v>
      </c>
      <c r="DY19" s="112"/>
      <c r="DZ19" s="110">
        <f t="shared" si="29"/>
        <v>0</v>
      </c>
      <c r="EA19" s="112"/>
      <c r="EB19" s="165"/>
      <c r="EC19" s="165"/>
      <c r="EE19" s="110">
        <f t="shared" si="30"/>
        <v>0</v>
      </c>
      <c r="EF19" s="112"/>
      <c r="EG19" s="110">
        <f t="shared" si="31"/>
        <v>0</v>
      </c>
      <c r="EH19" s="112"/>
      <c r="EI19" s="110">
        <f t="shared" si="32"/>
        <v>0</v>
      </c>
      <c r="EJ19" s="112"/>
      <c r="EK19" s="110">
        <f t="shared" si="33"/>
        <v>0</v>
      </c>
      <c r="EL19" s="112"/>
      <c r="EM19" s="110">
        <f t="shared" si="34"/>
        <v>0</v>
      </c>
      <c r="EN19" s="112"/>
      <c r="EO19" s="110">
        <f t="shared" si="35"/>
        <v>0</v>
      </c>
      <c r="EP19" s="112"/>
      <c r="EQ19" s="110">
        <f t="shared" si="36"/>
        <v>0</v>
      </c>
      <c r="ER19" s="112"/>
      <c r="ES19" s="110">
        <f t="shared" si="37"/>
        <v>0</v>
      </c>
      <c r="ET19" s="112"/>
      <c r="EU19" s="110">
        <f t="shared" si="38"/>
        <v>0</v>
      </c>
      <c r="EV19" s="112"/>
      <c r="EW19" s="110">
        <f t="shared" si="39"/>
        <v>0</v>
      </c>
      <c r="EX19" s="112"/>
      <c r="EY19" s="165"/>
      <c r="EZ19" s="165"/>
      <c r="FB19" s="110">
        <f t="shared" si="40"/>
        <v>0</v>
      </c>
      <c r="FC19" s="112"/>
      <c r="FD19" s="110">
        <f t="shared" si="41"/>
        <v>0</v>
      </c>
      <c r="FE19" s="112"/>
      <c r="FF19" s="110">
        <f t="shared" si="42"/>
        <v>0</v>
      </c>
      <c r="FG19" s="112"/>
      <c r="FH19" s="110">
        <f t="shared" si="43"/>
        <v>0</v>
      </c>
      <c r="FI19" s="112"/>
      <c r="FJ19" s="110">
        <f t="shared" si="44"/>
        <v>0</v>
      </c>
      <c r="FK19" s="112"/>
      <c r="FL19" s="110">
        <f t="shared" si="45"/>
        <v>0</v>
      </c>
      <c r="FM19" s="112"/>
      <c r="FN19" s="110">
        <f t="shared" si="46"/>
        <v>0</v>
      </c>
      <c r="FO19" s="112"/>
      <c r="FP19" s="110">
        <f t="shared" si="47"/>
        <v>0</v>
      </c>
      <c r="FQ19" s="112"/>
      <c r="FR19" s="110">
        <f t="shared" si="48"/>
        <v>0</v>
      </c>
      <c r="FS19" s="112"/>
      <c r="FT19" s="110">
        <f t="shared" si="49"/>
        <v>0</v>
      </c>
      <c r="FU19" s="112"/>
      <c r="FV19" s="110">
        <f t="shared" si="50"/>
        <v>0</v>
      </c>
      <c r="FW19" s="112"/>
      <c r="FY19" s="110">
        <f t="shared" si="51"/>
        <v>0</v>
      </c>
      <c r="FZ19" s="112"/>
    </row>
    <row r="20" spans="2:182" ht="27.6" customHeight="1" x14ac:dyDescent="0.15">
      <c r="B20" s="45"/>
      <c r="C20" s="50">
        <v>8</v>
      </c>
      <c r="D20" s="167" t="s">
        <v>149</v>
      </c>
      <c r="E20" s="168"/>
      <c r="F20" s="169"/>
      <c r="G20" s="76" t="s">
        <v>71</v>
      </c>
      <c r="H20" s="77"/>
      <c r="I20" s="77"/>
      <c r="J20" s="77"/>
      <c r="K20" s="77"/>
      <c r="L20" s="77"/>
      <c r="M20" s="77"/>
      <c r="N20" s="78"/>
      <c r="O20" s="174" t="str">
        <f>IFERROR(VLOOKUP(D20&amp;G20&amp;L20&amp;CF20&amp;CH20,データシートマスタB!$S$3:$V$196,3,FALSE),"")</f>
        <v/>
      </c>
      <c r="P20" s="175"/>
      <c r="Q20" s="43" t="s">
        <v>63</v>
      </c>
      <c r="R20" s="391"/>
      <c r="S20" s="392"/>
      <c r="T20" s="393"/>
      <c r="U20" s="388"/>
      <c r="V20" s="388"/>
      <c r="W20" s="388"/>
      <c r="X20" s="387"/>
      <c r="Y20" s="388"/>
      <c r="Z20" s="388"/>
      <c r="AA20" s="389"/>
      <c r="AB20" s="387"/>
      <c r="AC20" s="388"/>
      <c r="AD20" s="388"/>
      <c r="AE20" s="389"/>
      <c r="AF20" s="387"/>
      <c r="AG20" s="388"/>
      <c r="AH20" s="388"/>
      <c r="AI20" s="389"/>
      <c r="AJ20" s="387"/>
      <c r="AK20" s="388"/>
      <c r="AL20" s="388"/>
      <c r="AM20" s="389"/>
      <c r="AN20" s="387"/>
      <c r="AO20" s="388"/>
      <c r="AP20" s="388"/>
      <c r="AQ20" s="389"/>
      <c r="AR20" s="387"/>
      <c r="AS20" s="388"/>
      <c r="AT20" s="388"/>
      <c r="AU20" s="389"/>
      <c r="AV20" s="387"/>
      <c r="AW20" s="388"/>
      <c r="AX20" s="388"/>
      <c r="AY20" s="389"/>
      <c r="AZ20" s="387"/>
      <c r="BA20" s="388"/>
      <c r="BB20" s="388"/>
      <c r="BC20" s="389"/>
      <c r="BD20" s="387"/>
      <c r="BE20" s="388"/>
      <c r="BF20" s="388"/>
      <c r="BG20" s="390"/>
      <c r="BH20" s="181" t="str">
        <f t="shared" si="7"/>
        <v/>
      </c>
      <c r="BI20" s="182"/>
      <c r="BJ20" s="182"/>
      <c r="BK20" s="181"/>
      <c r="BL20" s="182"/>
      <c r="BM20" s="182"/>
      <c r="BN20" s="183">
        <f t="shared" si="52"/>
        <v>0</v>
      </c>
      <c r="BO20" s="183"/>
      <c r="BP20" s="183"/>
      <c r="BQ20" s="184" t="str">
        <f t="shared" si="8"/>
        <v/>
      </c>
      <c r="BR20" s="185"/>
      <c r="BS20" s="195" t="s">
        <v>71</v>
      </c>
      <c r="BT20" s="196"/>
      <c r="BU20" s="196"/>
      <c r="BV20" s="196"/>
      <c r="BW20" s="197"/>
      <c r="BZ20" s="165" t="str">
        <f>IFERROR(VLOOKUP(D20&amp;G20,データシートマスタB!$J$3:$K$196,2,FALSE),"")</f>
        <v/>
      </c>
      <c r="CA20" s="165"/>
      <c r="CC20" s="165" t="str">
        <f>IFERROR(VLOOKUP(D20&amp;G20&amp;L20&amp;CF20&amp;CH20,データシートマスタB!$S$3:$V$196,4,FALSE),"")</f>
        <v/>
      </c>
      <c r="CD20" s="165"/>
      <c r="CE20" s="42"/>
      <c r="CF20" s="165"/>
      <c r="CG20" s="165"/>
      <c r="CH20" s="165"/>
      <c r="CI20" s="165"/>
      <c r="CK20" s="165" t="str">
        <f t="shared" si="9"/>
        <v/>
      </c>
      <c r="CL20" s="165"/>
      <c r="CM20" s="110" t="str">
        <f t="shared" si="10"/>
        <v/>
      </c>
      <c r="CN20" s="112"/>
      <c r="CO20" s="110" t="str">
        <f t="shared" si="11"/>
        <v/>
      </c>
      <c r="CP20" s="112"/>
      <c r="CQ20" s="110" t="str">
        <f t="shared" si="12"/>
        <v/>
      </c>
      <c r="CR20" s="112"/>
      <c r="CS20" s="110" t="str">
        <f t="shared" si="13"/>
        <v/>
      </c>
      <c r="CT20" s="112"/>
      <c r="CU20" s="110" t="str">
        <f t="shared" si="14"/>
        <v/>
      </c>
      <c r="CV20" s="112"/>
      <c r="CW20" s="110" t="str">
        <f t="shared" si="15"/>
        <v/>
      </c>
      <c r="CX20" s="112"/>
      <c r="CY20" s="110" t="str">
        <f t="shared" si="16"/>
        <v/>
      </c>
      <c r="CZ20" s="112"/>
      <c r="DA20" s="110" t="str">
        <f t="shared" si="17"/>
        <v/>
      </c>
      <c r="DB20" s="112"/>
      <c r="DC20" s="110" t="str">
        <f t="shared" si="18"/>
        <v/>
      </c>
      <c r="DD20" s="112"/>
      <c r="DE20" s="165">
        <f t="shared" si="19"/>
        <v>0</v>
      </c>
      <c r="DF20" s="165"/>
      <c r="DH20" s="110">
        <f t="shared" si="20"/>
        <v>0</v>
      </c>
      <c r="DI20" s="112"/>
      <c r="DJ20" s="110">
        <f t="shared" si="21"/>
        <v>0</v>
      </c>
      <c r="DK20" s="112"/>
      <c r="DL20" s="110">
        <f t="shared" si="22"/>
        <v>0</v>
      </c>
      <c r="DM20" s="112"/>
      <c r="DN20" s="110">
        <f t="shared" si="23"/>
        <v>0</v>
      </c>
      <c r="DO20" s="112"/>
      <c r="DP20" s="110">
        <f t="shared" si="24"/>
        <v>0</v>
      </c>
      <c r="DQ20" s="112"/>
      <c r="DR20" s="110">
        <f t="shared" si="25"/>
        <v>0</v>
      </c>
      <c r="DS20" s="112"/>
      <c r="DT20" s="110">
        <f t="shared" si="26"/>
        <v>0</v>
      </c>
      <c r="DU20" s="112"/>
      <c r="DV20" s="110">
        <f t="shared" si="27"/>
        <v>0</v>
      </c>
      <c r="DW20" s="112"/>
      <c r="DX20" s="110">
        <f t="shared" si="28"/>
        <v>0</v>
      </c>
      <c r="DY20" s="112"/>
      <c r="DZ20" s="110">
        <f t="shared" si="29"/>
        <v>0</v>
      </c>
      <c r="EA20" s="112"/>
      <c r="EB20" s="165"/>
      <c r="EC20" s="165"/>
      <c r="EE20" s="110">
        <f t="shared" si="30"/>
        <v>0</v>
      </c>
      <c r="EF20" s="112"/>
      <c r="EG20" s="110">
        <f t="shared" si="31"/>
        <v>0</v>
      </c>
      <c r="EH20" s="112"/>
      <c r="EI20" s="110">
        <f t="shared" si="32"/>
        <v>0</v>
      </c>
      <c r="EJ20" s="112"/>
      <c r="EK20" s="110">
        <f t="shared" si="33"/>
        <v>0</v>
      </c>
      <c r="EL20" s="112"/>
      <c r="EM20" s="110">
        <f t="shared" si="34"/>
        <v>0</v>
      </c>
      <c r="EN20" s="112"/>
      <c r="EO20" s="110">
        <f t="shared" si="35"/>
        <v>0</v>
      </c>
      <c r="EP20" s="112"/>
      <c r="EQ20" s="110">
        <f t="shared" si="36"/>
        <v>0</v>
      </c>
      <c r="ER20" s="112"/>
      <c r="ES20" s="110">
        <f t="shared" si="37"/>
        <v>0</v>
      </c>
      <c r="ET20" s="112"/>
      <c r="EU20" s="110">
        <f t="shared" si="38"/>
        <v>0</v>
      </c>
      <c r="EV20" s="112"/>
      <c r="EW20" s="110">
        <f t="shared" si="39"/>
        <v>0</v>
      </c>
      <c r="EX20" s="112"/>
      <c r="EY20" s="165"/>
      <c r="EZ20" s="165"/>
      <c r="FB20" s="110">
        <f t="shared" si="40"/>
        <v>0</v>
      </c>
      <c r="FC20" s="112"/>
      <c r="FD20" s="110">
        <f t="shared" si="41"/>
        <v>0</v>
      </c>
      <c r="FE20" s="112"/>
      <c r="FF20" s="110">
        <f t="shared" si="42"/>
        <v>0</v>
      </c>
      <c r="FG20" s="112"/>
      <c r="FH20" s="110">
        <f t="shared" si="43"/>
        <v>0</v>
      </c>
      <c r="FI20" s="112"/>
      <c r="FJ20" s="110">
        <f t="shared" si="44"/>
        <v>0</v>
      </c>
      <c r="FK20" s="112"/>
      <c r="FL20" s="110">
        <f t="shared" si="45"/>
        <v>0</v>
      </c>
      <c r="FM20" s="112"/>
      <c r="FN20" s="110">
        <f t="shared" si="46"/>
        <v>0</v>
      </c>
      <c r="FO20" s="112"/>
      <c r="FP20" s="110">
        <f t="shared" si="47"/>
        <v>0</v>
      </c>
      <c r="FQ20" s="112"/>
      <c r="FR20" s="110">
        <f t="shared" si="48"/>
        <v>0</v>
      </c>
      <c r="FS20" s="112"/>
      <c r="FT20" s="110">
        <f t="shared" si="49"/>
        <v>0</v>
      </c>
      <c r="FU20" s="112"/>
      <c r="FV20" s="110">
        <f t="shared" si="50"/>
        <v>0</v>
      </c>
      <c r="FW20" s="112"/>
      <c r="FY20" s="110">
        <f t="shared" si="51"/>
        <v>0</v>
      </c>
      <c r="FZ20" s="112"/>
    </row>
    <row r="21" spans="2:182" ht="27.6" customHeight="1" x14ac:dyDescent="0.15">
      <c r="B21" s="45"/>
      <c r="C21" s="50">
        <v>9</v>
      </c>
      <c r="D21" s="167" t="s">
        <v>149</v>
      </c>
      <c r="E21" s="168"/>
      <c r="F21" s="169"/>
      <c r="G21" s="76" t="s">
        <v>71</v>
      </c>
      <c r="H21" s="77"/>
      <c r="I21" s="77"/>
      <c r="J21" s="77"/>
      <c r="K21" s="77"/>
      <c r="L21" s="77"/>
      <c r="M21" s="77"/>
      <c r="N21" s="78"/>
      <c r="O21" s="174" t="str">
        <f>IFERROR(VLOOKUP(D21&amp;G21&amp;L21&amp;CF21&amp;CH21,データシートマスタB!$S$3:$V$196,3,FALSE),"")</f>
        <v/>
      </c>
      <c r="P21" s="175"/>
      <c r="Q21" s="43" t="s">
        <v>63</v>
      </c>
      <c r="R21" s="391"/>
      <c r="S21" s="392"/>
      <c r="T21" s="393"/>
      <c r="U21" s="388"/>
      <c r="V21" s="388"/>
      <c r="W21" s="388"/>
      <c r="X21" s="387"/>
      <c r="Y21" s="388"/>
      <c r="Z21" s="388"/>
      <c r="AA21" s="389"/>
      <c r="AB21" s="387"/>
      <c r="AC21" s="388"/>
      <c r="AD21" s="388"/>
      <c r="AE21" s="389"/>
      <c r="AF21" s="387"/>
      <c r="AG21" s="388"/>
      <c r="AH21" s="388"/>
      <c r="AI21" s="389"/>
      <c r="AJ21" s="387"/>
      <c r="AK21" s="388"/>
      <c r="AL21" s="388"/>
      <c r="AM21" s="389"/>
      <c r="AN21" s="387"/>
      <c r="AO21" s="388"/>
      <c r="AP21" s="388"/>
      <c r="AQ21" s="389"/>
      <c r="AR21" s="387"/>
      <c r="AS21" s="388"/>
      <c r="AT21" s="388"/>
      <c r="AU21" s="389"/>
      <c r="AV21" s="387"/>
      <c r="AW21" s="388"/>
      <c r="AX21" s="388"/>
      <c r="AY21" s="389"/>
      <c r="AZ21" s="387"/>
      <c r="BA21" s="388"/>
      <c r="BB21" s="388"/>
      <c r="BC21" s="389"/>
      <c r="BD21" s="387"/>
      <c r="BE21" s="388"/>
      <c r="BF21" s="388"/>
      <c r="BG21" s="390"/>
      <c r="BH21" s="181" t="str">
        <f t="shared" si="7"/>
        <v/>
      </c>
      <c r="BI21" s="182"/>
      <c r="BJ21" s="182"/>
      <c r="BK21" s="181"/>
      <c r="BL21" s="182"/>
      <c r="BM21" s="182"/>
      <c r="BN21" s="183">
        <f t="shared" si="52"/>
        <v>0</v>
      </c>
      <c r="BO21" s="183"/>
      <c r="BP21" s="183"/>
      <c r="BQ21" s="184" t="str">
        <f t="shared" si="8"/>
        <v/>
      </c>
      <c r="BR21" s="185"/>
      <c r="BS21" s="195" t="s">
        <v>71</v>
      </c>
      <c r="BT21" s="196"/>
      <c r="BU21" s="196"/>
      <c r="BV21" s="196"/>
      <c r="BW21" s="197"/>
      <c r="BZ21" s="165" t="str">
        <f>IFERROR(VLOOKUP(D21&amp;G21,データシートマスタB!$J$3:$K$196,2,FALSE),"")</f>
        <v/>
      </c>
      <c r="CA21" s="165"/>
      <c r="CC21" s="165" t="str">
        <f>IFERROR(VLOOKUP(D21&amp;G21&amp;L21&amp;CF21&amp;CH21,データシートマスタB!$S$3:$V$196,4,FALSE),"")</f>
        <v/>
      </c>
      <c r="CD21" s="165"/>
      <c r="CE21" s="42"/>
      <c r="CF21" s="165"/>
      <c r="CG21" s="165"/>
      <c r="CH21" s="165"/>
      <c r="CI21" s="165"/>
      <c r="CK21" s="165" t="str">
        <f t="shared" si="9"/>
        <v/>
      </c>
      <c r="CL21" s="165"/>
      <c r="CM21" s="110" t="str">
        <f t="shared" si="10"/>
        <v/>
      </c>
      <c r="CN21" s="112"/>
      <c r="CO21" s="110" t="str">
        <f t="shared" si="11"/>
        <v/>
      </c>
      <c r="CP21" s="112"/>
      <c r="CQ21" s="110" t="str">
        <f t="shared" si="12"/>
        <v/>
      </c>
      <c r="CR21" s="112"/>
      <c r="CS21" s="110" t="str">
        <f t="shared" si="13"/>
        <v/>
      </c>
      <c r="CT21" s="112"/>
      <c r="CU21" s="110" t="str">
        <f t="shared" si="14"/>
        <v/>
      </c>
      <c r="CV21" s="112"/>
      <c r="CW21" s="110" t="str">
        <f t="shared" si="15"/>
        <v/>
      </c>
      <c r="CX21" s="112"/>
      <c r="CY21" s="110" t="str">
        <f t="shared" si="16"/>
        <v/>
      </c>
      <c r="CZ21" s="112"/>
      <c r="DA21" s="110" t="str">
        <f t="shared" si="17"/>
        <v/>
      </c>
      <c r="DB21" s="112"/>
      <c r="DC21" s="110" t="str">
        <f t="shared" si="18"/>
        <v/>
      </c>
      <c r="DD21" s="112"/>
      <c r="DE21" s="165">
        <f t="shared" si="19"/>
        <v>0</v>
      </c>
      <c r="DF21" s="165"/>
      <c r="DH21" s="110">
        <f t="shared" si="20"/>
        <v>0</v>
      </c>
      <c r="DI21" s="112"/>
      <c r="DJ21" s="110">
        <f t="shared" si="21"/>
        <v>0</v>
      </c>
      <c r="DK21" s="112"/>
      <c r="DL21" s="110">
        <f t="shared" si="22"/>
        <v>0</v>
      </c>
      <c r="DM21" s="112"/>
      <c r="DN21" s="110">
        <f t="shared" si="23"/>
        <v>0</v>
      </c>
      <c r="DO21" s="112"/>
      <c r="DP21" s="110">
        <f t="shared" si="24"/>
        <v>0</v>
      </c>
      <c r="DQ21" s="112"/>
      <c r="DR21" s="110">
        <f t="shared" si="25"/>
        <v>0</v>
      </c>
      <c r="DS21" s="112"/>
      <c r="DT21" s="110">
        <f t="shared" si="26"/>
        <v>0</v>
      </c>
      <c r="DU21" s="112"/>
      <c r="DV21" s="110">
        <f t="shared" si="27"/>
        <v>0</v>
      </c>
      <c r="DW21" s="112"/>
      <c r="DX21" s="110">
        <f t="shared" si="28"/>
        <v>0</v>
      </c>
      <c r="DY21" s="112"/>
      <c r="DZ21" s="110">
        <f t="shared" si="29"/>
        <v>0</v>
      </c>
      <c r="EA21" s="112"/>
      <c r="EB21" s="165"/>
      <c r="EC21" s="165"/>
      <c r="EE21" s="110">
        <f t="shared" si="30"/>
        <v>0</v>
      </c>
      <c r="EF21" s="112"/>
      <c r="EG21" s="110">
        <f t="shared" si="31"/>
        <v>0</v>
      </c>
      <c r="EH21" s="112"/>
      <c r="EI21" s="110">
        <f t="shared" si="32"/>
        <v>0</v>
      </c>
      <c r="EJ21" s="112"/>
      <c r="EK21" s="110">
        <f t="shared" si="33"/>
        <v>0</v>
      </c>
      <c r="EL21" s="112"/>
      <c r="EM21" s="110">
        <f t="shared" si="34"/>
        <v>0</v>
      </c>
      <c r="EN21" s="112"/>
      <c r="EO21" s="110">
        <f t="shared" si="35"/>
        <v>0</v>
      </c>
      <c r="EP21" s="112"/>
      <c r="EQ21" s="110">
        <f t="shared" si="36"/>
        <v>0</v>
      </c>
      <c r="ER21" s="112"/>
      <c r="ES21" s="110">
        <f t="shared" si="37"/>
        <v>0</v>
      </c>
      <c r="ET21" s="112"/>
      <c r="EU21" s="110">
        <f t="shared" si="38"/>
        <v>0</v>
      </c>
      <c r="EV21" s="112"/>
      <c r="EW21" s="110">
        <f t="shared" si="39"/>
        <v>0</v>
      </c>
      <c r="EX21" s="112"/>
      <c r="EY21" s="165"/>
      <c r="EZ21" s="165"/>
      <c r="FB21" s="110">
        <f t="shared" si="40"/>
        <v>0</v>
      </c>
      <c r="FC21" s="112"/>
      <c r="FD21" s="110">
        <f t="shared" si="41"/>
        <v>0</v>
      </c>
      <c r="FE21" s="112"/>
      <c r="FF21" s="110">
        <f t="shared" si="42"/>
        <v>0</v>
      </c>
      <c r="FG21" s="112"/>
      <c r="FH21" s="110">
        <f t="shared" si="43"/>
        <v>0</v>
      </c>
      <c r="FI21" s="112"/>
      <c r="FJ21" s="110">
        <f t="shared" si="44"/>
        <v>0</v>
      </c>
      <c r="FK21" s="112"/>
      <c r="FL21" s="110">
        <f t="shared" si="45"/>
        <v>0</v>
      </c>
      <c r="FM21" s="112"/>
      <c r="FN21" s="110">
        <f t="shared" si="46"/>
        <v>0</v>
      </c>
      <c r="FO21" s="112"/>
      <c r="FP21" s="110">
        <f t="shared" si="47"/>
        <v>0</v>
      </c>
      <c r="FQ21" s="112"/>
      <c r="FR21" s="110">
        <f t="shared" si="48"/>
        <v>0</v>
      </c>
      <c r="FS21" s="112"/>
      <c r="FT21" s="110">
        <f t="shared" si="49"/>
        <v>0</v>
      </c>
      <c r="FU21" s="112"/>
      <c r="FV21" s="110">
        <f t="shared" si="50"/>
        <v>0</v>
      </c>
      <c r="FW21" s="112"/>
      <c r="FY21" s="110">
        <f t="shared" si="51"/>
        <v>0</v>
      </c>
      <c r="FZ21" s="112"/>
    </row>
    <row r="22" spans="2:182" ht="27.6" customHeight="1" x14ac:dyDescent="0.15">
      <c r="B22" s="45"/>
      <c r="C22" s="50">
        <v>10</v>
      </c>
      <c r="D22" s="167" t="s">
        <v>149</v>
      </c>
      <c r="E22" s="168"/>
      <c r="F22" s="169"/>
      <c r="G22" s="76" t="s">
        <v>71</v>
      </c>
      <c r="H22" s="77"/>
      <c r="I22" s="77"/>
      <c r="J22" s="77"/>
      <c r="K22" s="77"/>
      <c r="L22" s="77"/>
      <c r="M22" s="77"/>
      <c r="N22" s="78"/>
      <c r="O22" s="174" t="str">
        <f>IFERROR(VLOOKUP(D22&amp;G22&amp;L22&amp;CF22&amp;CH22,データシートマスタB!$S$3:$V$196,3,FALSE),"")</f>
        <v/>
      </c>
      <c r="P22" s="175"/>
      <c r="Q22" s="43" t="s">
        <v>63</v>
      </c>
      <c r="R22" s="391"/>
      <c r="S22" s="392"/>
      <c r="T22" s="393"/>
      <c r="U22" s="388"/>
      <c r="V22" s="388"/>
      <c r="W22" s="388"/>
      <c r="X22" s="387"/>
      <c r="Y22" s="388"/>
      <c r="Z22" s="388"/>
      <c r="AA22" s="389"/>
      <c r="AB22" s="387"/>
      <c r="AC22" s="388"/>
      <c r="AD22" s="388"/>
      <c r="AE22" s="389"/>
      <c r="AF22" s="387"/>
      <c r="AG22" s="388"/>
      <c r="AH22" s="388"/>
      <c r="AI22" s="389"/>
      <c r="AJ22" s="387"/>
      <c r="AK22" s="388"/>
      <c r="AL22" s="388"/>
      <c r="AM22" s="389"/>
      <c r="AN22" s="387"/>
      <c r="AO22" s="388"/>
      <c r="AP22" s="388"/>
      <c r="AQ22" s="389"/>
      <c r="AR22" s="387"/>
      <c r="AS22" s="388"/>
      <c r="AT22" s="388"/>
      <c r="AU22" s="389"/>
      <c r="AV22" s="387"/>
      <c r="AW22" s="388"/>
      <c r="AX22" s="388"/>
      <c r="AY22" s="389"/>
      <c r="AZ22" s="387"/>
      <c r="BA22" s="388"/>
      <c r="BB22" s="388"/>
      <c r="BC22" s="389"/>
      <c r="BD22" s="387"/>
      <c r="BE22" s="388"/>
      <c r="BF22" s="388"/>
      <c r="BG22" s="390"/>
      <c r="BH22" s="181" t="str">
        <f t="shared" si="7"/>
        <v/>
      </c>
      <c r="BI22" s="182"/>
      <c r="BJ22" s="182"/>
      <c r="BK22" s="181"/>
      <c r="BL22" s="182"/>
      <c r="BM22" s="182"/>
      <c r="BN22" s="183">
        <f t="shared" si="52"/>
        <v>0</v>
      </c>
      <c r="BO22" s="183"/>
      <c r="BP22" s="183"/>
      <c r="BQ22" s="184" t="str">
        <f t="shared" si="8"/>
        <v/>
      </c>
      <c r="BR22" s="185"/>
      <c r="BS22" s="195" t="s">
        <v>71</v>
      </c>
      <c r="BT22" s="196"/>
      <c r="BU22" s="196"/>
      <c r="BV22" s="196"/>
      <c r="BW22" s="197"/>
      <c r="BZ22" s="165" t="str">
        <f>IFERROR(VLOOKUP(D22&amp;G22,データシートマスタB!$J$3:$K$196,2,FALSE),"")</f>
        <v/>
      </c>
      <c r="CA22" s="165"/>
      <c r="CC22" s="165" t="str">
        <f>IFERROR(VLOOKUP(D22&amp;G22&amp;L22&amp;CF22&amp;CH22,データシートマスタB!$S$3:$V$196,4,FALSE),"")</f>
        <v/>
      </c>
      <c r="CD22" s="165"/>
      <c r="CE22" s="42"/>
      <c r="CF22" s="165"/>
      <c r="CG22" s="165"/>
      <c r="CH22" s="165"/>
      <c r="CI22" s="165"/>
      <c r="CK22" s="165" t="str">
        <f t="shared" si="9"/>
        <v/>
      </c>
      <c r="CL22" s="165"/>
      <c r="CM22" s="110" t="str">
        <f t="shared" si="10"/>
        <v/>
      </c>
      <c r="CN22" s="112"/>
      <c r="CO22" s="110" t="str">
        <f t="shared" si="11"/>
        <v/>
      </c>
      <c r="CP22" s="112"/>
      <c r="CQ22" s="110" t="str">
        <f t="shared" si="12"/>
        <v/>
      </c>
      <c r="CR22" s="112"/>
      <c r="CS22" s="110" t="str">
        <f t="shared" si="13"/>
        <v/>
      </c>
      <c r="CT22" s="112"/>
      <c r="CU22" s="110" t="str">
        <f t="shared" si="14"/>
        <v/>
      </c>
      <c r="CV22" s="112"/>
      <c r="CW22" s="110" t="str">
        <f t="shared" si="15"/>
        <v/>
      </c>
      <c r="CX22" s="112"/>
      <c r="CY22" s="110" t="str">
        <f t="shared" si="16"/>
        <v/>
      </c>
      <c r="CZ22" s="112"/>
      <c r="DA22" s="110" t="str">
        <f t="shared" si="17"/>
        <v/>
      </c>
      <c r="DB22" s="112"/>
      <c r="DC22" s="110" t="str">
        <f t="shared" si="18"/>
        <v/>
      </c>
      <c r="DD22" s="112"/>
      <c r="DE22" s="165">
        <f t="shared" si="19"/>
        <v>0</v>
      </c>
      <c r="DF22" s="165"/>
      <c r="DH22" s="110">
        <f t="shared" si="20"/>
        <v>0</v>
      </c>
      <c r="DI22" s="112"/>
      <c r="DJ22" s="110">
        <f t="shared" si="21"/>
        <v>0</v>
      </c>
      <c r="DK22" s="112"/>
      <c r="DL22" s="110">
        <f t="shared" si="22"/>
        <v>0</v>
      </c>
      <c r="DM22" s="112"/>
      <c r="DN22" s="110">
        <f t="shared" si="23"/>
        <v>0</v>
      </c>
      <c r="DO22" s="112"/>
      <c r="DP22" s="110">
        <f t="shared" si="24"/>
        <v>0</v>
      </c>
      <c r="DQ22" s="112"/>
      <c r="DR22" s="110">
        <f t="shared" si="25"/>
        <v>0</v>
      </c>
      <c r="DS22" s="112"/>
      <c r="DT22" s="110">
        <f t="shared" si="26"/>
        <v>0</v>
      </c>
      <c r="DU22" s="112"/>
      <c r="DV22" s="110">
        <f t="shared" si="27"/>
        <v>0</v>
      </c>
      <c r="DW22" s="112"/>
      <c r="DX22" s="110">
        <f t="shared" si="28"/>
        <v>0</v>
      </c>
      <c r="DY22" s="112"/>
      <c r="DZ22" s="110">
        <f t="shared" si="29"/>
        <v>0</v>
      </c>
      <c r="EA22" s="112"/>
      <c r="EB22" s="165"/>
      <c r="EC22" s="165"/>
      <c r="EE22" s="110">
        <f t="shared" si="30"/>
        <v>0</v>
      </c>
      <c r="EF22" s="112"/>
      <c r="EG22" s="110">
        <f t="shared" si="31"/>
        <v>0</v>
      </c>
      <c r="EH22" s="112"/>
      <c r="EI22" s="110">
        <f t="shared" si="32"/>
        <v>0</v>
      </c>
      <c r="EJ22" s="112"/>
      <c r="EK22" s="110">
        <f t="shared" si="33"/>
        <v>0</v>
      </c>
      <c r="EL22" s="112"/>
      <c r="EM22" s="110">
        <f t="shared" si="34"/>
        <v>0</v>
      </c>
      <c r="EN22" s="112"/>
      <c r="EO22" s="110">
        <f t="shared" si="35"/>
        <v>0</v>
      </c>
      <c r="EP22" s="112"/>
      <c r="EQ22" s="110">
        <f t="shared" si="36"/>
        <v>0</v>
      </c>
      <c r="ER22" s="112"/>
      <c r="ES22" s="110">
        <f t="shared" si="37"/>
        <v>0</v>
      </c>
      <c r="ET22" s="112"/>
      <c r="EU22" s="110">
        <f t="shared" si="38"/>
        <v>0</v>
      </c>
      <c r="EV22" s="112"/>
      <c r="EW22" s="110">
        <f t="shared" si="39"/>
        <v>0</v>
      </c>
      <c r="EX22" s="112"/>
      <c r="EY22" s="165"/>
      <c r="EZ22" s="165"/>
      <c r="FB22" s="110">
        <f t="shared" si="40"/>
        <v>0</v>
      </c>
      <c r="FC22" s="112"/>
      <c r="FD22" s="110">
        <f t="shared" si="41"/>
        <v>0</v>
      </c>
      <c r="FE22" s="112"/>
      <c r="FF22" s="110">
        <f t="shared" si="42"/>
        <v>0</v>
      </c>
      <c r="FG22" s="112"/>
      <c r="FH22" s="110">
        <f t="shared" si="43"/>
        <v>0</v>
      </c>
      <c r="FI22" s="112"/>
      <c r="FJ22" s="110">
        <f t="shared" si="44"/>
        <v>0</v>
      </c>
      <c r="FK22" s="112"/>
      <c r="FL22" s="110">
        <f t="shared" si="45"/>
        <v>0</v>
      </c>
      <c r="FM22" s="112"/>
      <c r="FN22" s="110">
        <f t="shared" si="46"/>
        <v>0</v>
      </c>
      <c r="FO22" s="112"/>
      <c r="FP22" s="110">
        <f t="shared" si="47"/>
        <v>0</v>
      </c>
      <c r="FQ22" s="112"/>
      <c r="FR22" s="110">
        <f t="shared" si="48"/>
        <v>0</v>
      </c>
      <c r="FS22" s="112"/>
      <c r="FT22" s="110">
        <f t="shared" si="49"/>
        <v>0</v>
      </c>
      <c r="FU22" s="112"/>
      <c r="FV22" s="110">
        <f t="shared" si="50"/>
        <v>0</v>
      </c>
      <c r="FW22" s="112"/>
      <c r="FY22" s="110">
        <f t="shared" si="51"/>
        <v>0</v>
      </c>
      <c r="FZ22" s="112"/>
    </row>
    <row r="23" spans="2:182" ht="27.6" customHeight="1" thickBot="1" x14ac:dyDescent="0.2">
      <c r="B23" s="45"/>
      <c r="C23" s="50">
        <v>11</v>
      </c>
      <c r="D23" s="167" t="s">
        <v>149</v>
      </c>
      <c r="E23" s="168"/>
      <c r="F23" s="169"/>
      <c r="G23" s="76" t="s">
        <v>71</v>
      </c>
      <c r="H23" s="77"/>
      <c r="I23" s="77"/>
      <c r="J23" s="77"/>
      <c r="K23" s="77"/>
      <c r="L23" s="77"/>
      <c r="M23" s="77"/>
      <c r="N23" s="78"/>
      <c r="O23" s="174" t="str">
        <f>IFERROR(VLOOKUP(D23&amp;G23&amp;L23&amp;CF23&amp;CH23,データシートマスタB!$S$3:$V$196,3,FALSE),"")</f>
        <v/>
      </c>
      <c r="P23" s="175"/>
      <c r="Q23" s="43" t="s">
        <v>63</v>
      </c>
      <c r="R23" s="391"/>
      <c r="S23" s="392"/>
      <c r="T23" s="397"/>
      <c r="U23" s="395"/>
      <c r="V23" s="395"/>
      <c r="W23" s="395"/>
      <c r="X23" s="394"/>
      <c r="Y23" s="395"/>
      <c r="Z23" s="395"/>
      <c r="AA23" s="396"/>
      <c r="AB23" s="394"/>
      <c r="AC23" s="395"/>
      <c r="AD23" s="395"/>
      <c r="AE23" s="396"/>
      <c r="AF23" s="394"/>
      <c r="AG23" s="395"/>
      <c r="AH23" s="395"/>
      <c r="AI23" s="396"/>
      <c r="AJ23" s="394"/>
      <c r="AK23" s="395"/>
      <c r="AL23" s="395"/>
      <c r="AM23" s="396"/>
      <c r="AN23" s="394"/>
      <c r="AO23" s="395"/>
      <c r="AP23" s="395"/>
      <c r="AQ23" s="396"/>
      <c r="AR23" s="394"/>
      <c r="AS23" s="395"/>
      <c r="AT23" s="395"/>
      <c r="AU23" s="396"/>
      <c r="AV23" s="394"/>
      <c r="AW23" s="395"/>
      <c r="AX23" s="395"/>
      <c r="AY23" s="396"/>
      <c r="AZ23" s="394"/>
      <c r="BA23" s="395"/>
      <c r="BB23" s="395"/>
      <c r="BC23" s="396"/>
      <c r="BD23" s="394"/>
      <c r="BE23" s="395"/>
      <c r="BF23" s="395"/>
      <c r="BG23" s="402"/>
      <c r="BH23" s="181" t="str">
        <f t="shared" si="7"/>
        <v/>
      </c>
      <c r="BI23" s="182"/>
      <c r="BJ23" s="182"/>
      <c r="BK23" s="181"/>
      <c r="BL23" s="182"/>
      <c r="BM23" s="182"/>
      <c r="BN23" s="183">
        <f t="shared" si="52"/>
        <v>0</v>
      </c>
      <c r="BO23" s="183"/>
      <c r="BP23" s="183"/>
      <c r="BQ23" s="184" t="str">
        <f t="shared" si="8"/>
        <v/>
      </c>
      <c r="BR23" s="185"/>
      <c r="BS23" s="203" t="s">
        <v>71</v>
      </c>
      <c r="BT23" s="204"/>
      <c r="BU23" s="204"/>
      <c r="BV23" s="204"/>
      <c r="BW23" s="205"/>
      <c r="BZ23" s="165" t="str">
        <f>IFERROR(VLOOKUP(D23&amp;G23,データシートマスタB!$J$3:$K$196,2,FALSE),"")</f>
        <v/>
      </c>
      <c r="CA23" s="165"/>
      <c r="CC23" s="165" t="str">
        <f>IFERROR(VLOOKUP(D23&amp;G23&amp;L23&amp;CF23&amp;CH23,データシートマスタB!$S$3:$V$196,4,FALSE),"")</f>
        <v/>
      </c>
      <c r="CD23" s="165"/>
      <c r="CE23" s="42"/>
      <c r="CF23" s="165"/>
      <c r="CG23" s="165"/>
      <c r="CH23" s="165"/>
      <c r="CI23" s="165"/>
      <c r="CK23" s="165" t="str">
        <f t="shared" si="9"/>
        <v/>
      </c>
      <c r="CL23" s="165"/>
      <c r="CM23" s="110" t="str">
        <f t="shared" si="10"/>
        <v/>
      </c>
      <c r="CN23" s="112"/>
      <c r="CO23" s="110" t="str">
        <f t="shared" si="11"/>
        <v/>
      </c>
      <c r="CP23" s="112"/>
      <c r="CQ23" s="110" t="str">
        <f t="shared" si="12"/>
        <v/>
      </c>
      <c r="CR23" s="112"/>
      <c r="CS23" s="110" t="str">
        <f t="shared" si="13"/>
        <v/>
      </c>
      <c r="CT23" s="112"/>
      <c r="CU23" s="110" t="str">
        <f t="shared" si="14"/>
        <v/>
      </c>
      <c r="CV23" s="112"/>
      <c r="CW23" s="110" t="str">
        <f t="shared" si="15"/>
        <v/>
      </c>
      <c r="CX23" s="112"/>
      <c r="CY23" s="110" t="str">
        <f t="shared" si="16"/>
        <v/>
      </c>
      <c r="CZ23" s="112"/>
      <c r="DA23" s="110" t="str">
        <f t="shared" si="17"/>
        <v/>
      </c>
      <c r="DB23" s="112"/>
      <c r="DC23" s="110" t="str">
        <f t="shared" si="18"/>
        <v/>
      </c>
      <c r="DD23" s="112"/>
      <c r="DE23" s="165">
        <f t="shared" si="19"/>
        <v>0</v>
      </c>
      <c r="DF23" s="165"/>
      <c r="DH23" s="110">
        <f t="shared" si="20"/>
        <v>0</v>
      </c>
      <c r="DI23" s="112"/>
      <c r="DJ23" s="110">
        <f t="shared" si="21"/>
        <v>0</v>
      </c>
      <c r="DK23" s="112"/>
      <c r="DL23" s="110">
        <f t="shared" si="22"/>
        <v>0</v>
      </c>
      <c r="DM23" s="112"/>
      <c r="DN23" s="110">
        <f t="shared" si="23"/>
        <v>0</v>
      </c>
      <c r="DO23" s="112"/>
      <c r="DP23" s="110">
        <f t="shared" si="24"/>
        <v>0</v>
      </c>
      <c r="DQ23" s="112"/>
      <c r="DR23" s="110">
        <f t="shared" si="25"/>
        <v>0</v>
      </c>
      <c r="DS23" s="112"/>
      <c r="DT23" s="110">
        <f t="shared" si="26"/>
        <v>0</v>
      </c>
      <c r="DU23" s="112"/>
      <c r="DV23" s="110">
        <f t="shared" si="27"/>
        <v>0</v>
      </c>
      <c r="DW23" s="112"/>
      <c r="DX23" s="110">
        <f t="shared" si="28"/>
        <v>0</v>
      </c>
      <c r="DY23" s="112"/>
      <c r="DZ23" s="110">
        <f t="shared" si="29"/>
        <v>0</v>
      </c>
      <c r="EA23" s="112"/>
      <c r="EB23" s="165"/>
      <c r="EC23" s="165"/>
      <c r="EE23" s="110">
        <f t="shared" si="30"/>
        <v>0</v>
      </c>
      <c r="EF23" s="112"/>
      <c r="EG23" s="110">
        <f t="shared" si="31"/>
        <v>0</v>
      </c>
      <c r="EH23" s="112"/>
      <c r="EI23" s="110">
        <f t="shared" si="32"/>
        <v>0</v>
      </c>
      <c r="EJ23" s="112"/>
      <c r="EK23" s="110">
        <f t="shared" si="33"/>
        <v>0</v>
      </c>
      <c r="EL23" s="112"/>
      <c r="EM23" s="110">
        <f t="shared" si="34"/>
        <v>0</v>
      </c>
      <c r="EN23" s="112"/>
      <c r="EO23" s="110">
        <f t="shared" si="35"/>
        <v>0</v>
      </c>
      <c r="EP23" s="112"/>
      <c r="EQ23" s="110">
        <f t="shared" si="36"/>
        <v>0</v>
      </c>
      <c r="ER23" s="112"/>
      <c r="ES23" s="110">
        <f t="shared" si="37"/>
        <v>0</v>
      </c>
      <c r="ET23" s="112"/>
      <c r="EU23" s="110">
        <f t="shared" si="38"/>
        <v>0</v>
      </c>
      <c r="EV23" s="112"/>
      <c r="EW23" s="110">
        <f t="shared" si="39"/>
        <v>0</v>
      </c>
      <c r="EX23" s="112"/>
      <c r="EY23" s="165"/>
      <c r="EZ23" s="165"/>
      <c r="FB23" s="110">
        <f t="shared" si="40"/>
        <v>0</v>
      </c>
      <c r="FC23" s="112"/>
      <c r="FD23" s="110">
        <f t="shared" si="41"/>
        <v>0</v>
      </c>
      <c r="FE23" s="112"/>
      <c r="FF23" s="110">
        <f t="shared" si="42"/>
        <v>0</v>
      </c>
      <c r="FG23" s="112"/>
      <c r="FH23" s="110">
        <f t="shared" si="43"/>
        <v>0</v>
      </c>
      <c r="FI23" s="112"/>
      <c r="FJ23" s="110">
        <f t="shared" si="44"/>
        <v>0</v>
      </c>
      <c r="FK23" s="112"/>
      <c r="FL23" s="110">
        <f t="shared" si="45"/>
        <v>0</v>
      </c>
      <c r="FM23" s="112"/>
      <c r="FN23" s="110">
        <f t="shared" si="46"/>
        <v>0</v>
      </c>
      <c r="FO23" s="112"/>
      <c r="FP23" s="110">
        <f t="shared" si="47"/>
        <v>0</v>
      </c>
      <c r="FQ23" s="112"/>
      <c r="FR23" s="110">
        <f t="shared" si="48"/>
        <v>0</v>
      </c>
      <c r="FS23" s="112"/>
      <c r="FT23" s="110">
        <f t="shared" si="49"/>
        <v>0</v>
      </c>
      <c r="FU23" s="112"/>
      <c r="FV23" s="110">
        <f t="shared" si="50"/>
        <v>0</v>
      </c>
      <c r="FW23" s="112"/>
      <c r="FY23" s="110">
        <f t="shared" si="51"/>
        <v>0</v>
      </c>
      <c r="FZ23" s="112"/>
    </row>
    <row r="24" spans="2:182" ht="27.6" customHeight="1" x14ac:dyDescent="0.15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5"/>
      <c r="BH24" s="276">
        <f>SUM(BH13:BJ23)</f>
        <v>0</v>
      </c>
      <c r="BI24" s="277"/>
      <c r="BJ24" s="278"/>
      <c r="BK24" s="206" t="s">
        <v>70</v>
      </c>
      <c r="BL24" s="207"/>
      <c r="BM24" s="208"/>
      <c r="BN24" s="215">
        <f>SUM(BN13:BP23)</f>
        <v>0</v>
      </c>
      <c r="BO24" s="216"/>
      <c r="BP24" s="217"/>
      <c r="BQ24" s="224" t="s">
        <v>70</v>
      </c>
      <c r="BR24" s="225"/>
      <c r="BS24" s="246"/>
      <c r="BT24" s="247"/>
      <c r="BU24" s="247"/>
      <c r="BV24" s="247"/>
      <c r="BW24" s="248"/>
      <c r="BY24" s="41"/>
    </row>
    <row r="25" spans="2:182" ht="27.6" customHeight="1" thickBot="1" x14ac:dyDescent="0.2"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8"/>
      <c r="BH25" s="282"/>
      <c r="BI25" s="283"/>
      <c r="BJ25" s="284"/>
      <c r="BK25" s="212"/>
      <c r="BL25" s="213"/>
      <c r="BM25" s="214"/>
      <c r="BN25" s="221"/>
      <c r="BO25" s="222"/>
      <c r="BP25" s="223"/>
      <c r="BQ25" s="228"/>
      <c r="BR25" s="229"/>
      <c r="BS25" s="252"/>
      <c r="BT25" s="253"/>
      <c r="BU25" s="253"/>
      <c r="BV25" s="253"/>
      <c r="BW25" s="254"/>
      <c r="CB25" s="40"/>
    </row>
    <row r="26" spans="2:182" ht="22.5" customHeight="1" thickBot="1" x14ac:dyDescent="0.2"/>
    <row r="27" spans="2:182" ht="26.25" customHeight="1" x14ac:dyDescent="0.15">
      <c r="B27" s="88" t="s">
        <v>276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U27" s="346" t="s">
        <v>277</v>
      </c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N27" s="340" t="s">
        <v>267</v>
      </c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Z27" s="270" t="s">
        <v>278</v>
      </c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2"/>
    </row>
    <row r="28" spans="2:182" ht="26.25" customHeight="1" thickBot="1" x14ac:dyDescent="0.2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U28" s="346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Z28" s="273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5"/>
    </row>
    <row r="29" spans="2:182" ht="26.25" customHeight="1" x14ac:dyDescent="0.15">
      <c r="B29" s="39"/>
      <c r="C29" s="334" t="s">
        <v>68</v>
      </c>
      <c r="D29" s="335"/>
      <c r="E29" s="335"/>
      <c r="F29" s="335"/>
      <c r="G29" s="335"/>
      <c r="H29" s="335"/>
      <c r="I29" s="335"/>
      <c r="J29" s="335"/>
      <c r="K29" s="336"/>
      <c r="L29" s="337" t="s">
        <v>67</v>
      </c>
      <c r="M29" s="337"/>
      <c r="N29" s="338" t="s">
        <v>66</v>
      </c>
      <c r="O29" s="339"/>
      <c r="P29" s="339"/>
      <c r="Q29" s="70" t="s">
        <v>92</v>
      </c>
      <c r="R29" s="71"/>
      <c r="S29" s="72"/>
      <c r="U29" s="38"/>
      <c r="V29" s="310" t="s">
        <v>68</v>
      </c>
      <c r="W29" s="311"/>
      <c r="X29" s="311"/>
      <c r="Y29" s="311"/>
      <c r="Z29" s="311"/>
      <c r="AA29" s="311"/>
      <c r="AB29" s="311"/>
      <c r="AC29" s="311"/>
      <c r="AD29" s="312"/>
      <c r="AE29" s="313" t="s">
        <v>67</v>
      </c>
      <c r="AF29" s="313"/>
      <c r="AG29" s="242" t="s">
        <v>66</v>
      </c>
      <c r="AH29" s="243"/>
      <c r="AI29" s="245"/>
      <c r="AJ29" s="70" t="s">
        <v>92</v>
      </c>
      <c r="AK29" s="71"/>
      <c r="AL29" s="72"/>
      <c r="AN29" s="341"/>
      <c r="AO29" s="341"/>
      <c r="AP29" s="341"/>
      <c r="AQ29" s="344" t="s">
        <v>257</v>
      </c>
      <c r="AR29" s="344"/>
      <c r="AS29" s="399" t="s">
        <v>258</v>
      </c>
      <c r="AT29" s="400"/>
      <c r="AU29" s="400"/>
      <c r="AV29" s="400"/>
      <c r="AW29" s="400"/>
      <c r="AX29" s="401"/>
      <c r="AY29" s="37"/>
      <c r="AZ29" s="314"/>
      <c r="BA29" s="315"/>
      <c r="BB29" s="350" t="s">
        <v>62</v>
      </c>
      <c r="BC29" s="351"/>
      <c r="BD29" s="351"/>
      <c r="BE29" s="351"/>
      <c r="BF29" s="351"/>
      <c r="BG29" s="351"/>
      <c r="BH29" s="351"/>
      <c r="BI29" s="351"/>
      <c r="BJ29" s="351"/>
      <c r="BK29" s="352"/>
      <c r="BL29" s="242" t="s">
        <v>61</v>
      </c>
      <c r="BM29" s="243"/>
      <c r="BN29" s="244"/>
      <c r="BO29" s="242" t="s">
        <v>59</v>
      </c>
      <c r="BP29" s="243"/>
      <c r="BQ29" s="243"/>
      <c r="BR29" s="244"/>
      <c r="BS29" s="242" t="s">
        <v>60</v>
      </c>
      <c r="BT29" s="243"/>
      <c r="BU29" s="243"/>
      <c r="BV29" s="243"/>
      <c r="BW29" s="245"/>
      <c r="BY29" s="35"/>
    </row>
    <row r="30" spans="2:182" ht="26.25" customHeight="1" x14ac:dyDescent="0.15">
      <c r="B30" s="36">
        <v>1</v>
      </c>
      <c r="C30" s="76" t="s">
        <v>170</v>
      </c>
      <c r="D30" s="77"/>
      <c r="E30" s="77"/>
      <c r="F30" s="77"/>
      <c r="G30" s="77"/>
      <c r="H30" s="77"/>
      <c r="I30" s="77"/>
      <c r="J30" s="77"/>
      <c r="K30" s="78"/>
      <c r="L30" s="79"/>
      <c r="M30" s="79"/>
      <c r="N30" s="80" t="str">
        <f>IFERROR((VLOOKUP(C30,データシートマスタB!$Z$3:$AA$126,2,FALSE))*L30,"")</f>
        <v/>
      </c>
      <c r="O30" s="81"/>
      <c r="P30" s="81"/>
      <c r="Q30" s="73" t="s">
        <v>71</v>
      </c>
      <c r="R30" s="74"/>
      <c r="S30" s="75"/>
      <c r="U30" s="36">
        <v>1</v>
      </c>
      <c r="V30" s="76" t="s">
        <v>170</v>
      </c>
      <c r="W30" s="77"/>
      <c r="X30" s="77"/>
      <c r="Y30" s="77"/>
      <c r="Z30" s="77"/>
      <c r="AA30" s="77"/>
      <c r="AB30" s="77"/>
      <c r="AC30" s="77"/>
      <c r="AD30" s="78"/>
      <c r="AE30" s="79">
        <v>1</v>
      </c>
      <c r="AF30" s="79"/>
      <c r="AG30" s="80" t="str">
        <f>IFERROR((VLOOKUP(V30,データシートマスタB!$AI$3:$AJ$123,2,FALSE))*AE30,"")</f>
        <v/>
      </c>
      <c r="AH30" s="81"/>
      <c r="AI30" s="82"/>
      <c r="AJ30" s="73" t="s">
        <v>71</v>
      </c>
      <c r="AK30" s="74"/>
      <c r="AL30" s="75"/>
      <c r="AN30" s="341" t="s">
        <v>266</v>
      </c>
      <c r="AO30" s="341"/>
      <c r="AP30" s="341"/>
      <c r="AQ30" s="345" t="s">
        <v>260</v>
      </c>
      <c r="AR30" s="345"/>
      <c r="AS30" s="345" t="s">
        <v>261</v>
      </c>
      <c r="AT30" s="345"/>
      <c r="AU30" s="345"/>
      <c r="AV30" s="345"/>
      <c r="AW30" s="345"/>
      <c r="AX30" s="345"/>
      <c r="AZ30" s="306" t="s">
        <v>229</v>
      </c>
      <c r="BA30" s="307"/>
      <c r="BB30" s="316"/>
      <c r="BC30" s="317"/>
      <c r="BD30" s="317"/>
      <c r="BE30" s="317"/>
      <c r="BF30" s="317"/>
      <c r="BG30" s="317"/>
      <c r="BH30" s="317"/>
      <c r="BI30" s="317"/>
      <c r="BJ30" s="317"/>
      <c r="BK30" s="318"/>
      <c r="BL30" s="259" t="s">
        <v>169</v>
      </c>
      <c r="BM30" s="260"/>
      <c r="BN30" s="261"/>
      <c r="BO30" s="255" t="s">
        <v>169</v>
      </c>
      <c r="BP30" s="255" t="s">
        <v>136</v>
      </c>
      <c r="BQ30" s="255" t="s">
        <v>136</v>
      </c>
      <c r="BR30" s="255" t="s">
        <v>136</v>
      </c>
      <c r="BS30" s="256">
        <f ca="1">SUMIF($C$47:$D$91,データシートマスタB!X5,$D$47:$D$91)</f>
        <v>0</v>
      </c>
      <c r="BT30" s="257"/>
      <c r="BU30" s="257"/>
      <c r="BV30" s="257"/>
      <c r="BW30" s="258"/>
      <c r="BY30" s="35"/>
    </row>
    <row r="31" spans="2:182" ht="26.25" customHeight="1" x14ac:dyDescent="0.15">
      <c r="B31" s="36">
        <v>2</v>
      </c>
      <c r="C31" s="76" t="s">
        <v>170</v>
      </c>
      <c r="D31" s="77"/>
      <c r="E31" s="77"/>
      <c r="F31" s="77"/>
      <c r="G31" s="77"/>
      <c r="H31" s="77"/>
      <c r="I31" s="77"/>
      <c r="J31" s="77"/>
      <c r="K31" s="78"/>
      <c r="L31" s="79"/>
      <c r="M31" s="79"/>
      <c r="N31" s="80" t="str">
        <f>IFERROR((VLOOKUP(C31,データシートマスタB!$Z$3:$AA$126,2,FALSE))*L31,"")</f>
        <v/>
      </c>
      <c r="O31" s="81"/>
      <c r="P31" s="81"/>
      <c r="Q31" s="73" t="s">
        <v>71</v>
      </c>
      <c r="R31" s="74"/>
      <c r="S31" s="75"/>
      <c r="U31" s="36">
        <v>2</v>
      </c>
      <c r="V31" s="76" t="s">
        <v>170</v>
      </c>
      <c r="W31" s="77"/>
      <c r="X31" s="77"/>
      <c r="Y31" s="77"/>
      <c r="Z31" s="77"/>
      <c r="AA31" s="77"/>
      <c r="AB31" s="77"/>
      <c r="AC31" s="77"/>
      <c r="AD31" s="78"/>
      <c r="AE31" s="79"/>
      <c r="AF31" s="79"/>
      <c r="AG31" s="80" t="str">
        <f>IFERROR((VLOOKUP(V31,データシートマスタB!$AI$3:$AJ$123,2,FALSE))*AE31,"")</f>
        <v/>
      </c>
      <c r="AH31" s="81"/>
      <c r="AI31" s="82"/>
      <c r="AJ31" s="73" t="s">
        <v>71</v>
      </c>
      <c r="AK31" s="74"/>
      <c r="AL31" s="75"/>
      <c r="AN31" s="342" t="s">
        <v>265</v>
      </c>
      <c r="AO31" s="342"/>
      <c r="AP31" s="342"/>
      <c r="AQ31" s="345" t="s">
        <v>262</v>
      </c>
      <c r="AR31" s="345"/>
      <c r="AS31" s="341" t="s">
        <v>283</v>
      </c>
      <c r="AT31" s="341"/>
      <c r="AU31" s="341"/>
      <c r="AV31" s="341"/>
      <c r="AW31" s="341"/>
      <c r="AX31" s="341"/>
      <c r="AZ31" s="306" t="s">
        <v>230</v>
      </c>
      <c r="BA31" s="307"/>
      <c r="BB31" s="316"/>
      <c r="BC31" s="317"/>
      <c r="BD31" s="317"/>
      <c r="BE31" s="317"/>
      <c r="BF31" s="317"/>
      <c r="BG31" s="317"/>
      <c r="BH31" s="317"/>
      <c r="BI31" s="317"/>
      <c r="BJ31" s="317"/>
      <c r="BK31" s="318"/>
      <c r="BL31" s="259" t="s">
        <v>169</v>
      </c>
      <c r="BM31" s="260"/>
      <c r="BN31" s="261"/>
      <c r="BO31" s="255" t="s">
        <v>169</v>
      </c>
      <c r="BP31" s="255" t="s">
        <v>136</v>
      </c>
      <c r="BQ31" s="255" t="s">
        <v>136</v>
      </c>
      <c r="BR31" s="255" t="s">
        <v>136</v>
      </c>
      <c r="BS31" s="256">
        <f ca="1">SUMIF($C$47:$D$91,データシートマスタB!X6,$D$47:$D$91)</f>
        <v>0</v>
      </c>
      <c r="BT31" s="257"/>
      <c r="BU31" s="257"/>
      <c r="BV31" s="257"/>
      <c r="BW31" s="258"/>
      <c r="BY31" s="35"/>
    </row>
    <row r="32" spans="2:182" ht="26.25" customHeight="1" x14ac:dyDescent="0.15">
      <c r="B32" s="36">
        <v>3</v>
      </c>
      <c r="C32" s="76" t="s">
        <v>170</v>
      </c>
      <c r="D32" s="77"/>
      <c r="E32" s="77"/>
      <c r="F32" s="77"/>
      <c r="G32" s="77"/>
      <c r="H32" s="77"/>
      <c r="I32" s="77"/>
      <c r="J32" s="77"/>
      <c r="K32" s="78"/>
      <c r="L32" s="79"/>
      <c r="M32" s="79"/>
      <c r="N32" s="80" t="str">
        <f>IFERROR((VLOOKUP(C32,データシートマスタB!$Z$3:$AA$126,2,FALSE))*L32,"")</f>
        <v/>
      </c>
      <c r="O32" s="81"/>
      <c r="P32" s="81"/>
      <c r="Q32" s="73" t="s">
        <v>71</v>
      </c>
      <c r="R32" s="74"/>
      <c r="S32" s="75"/>
      <c r="U32" s="36">
        <v>3</v>
      </c>
      <c r="V32" s="76" t="s">
        <v>170</v>
      </c>
      <c r="W32" s="77"/>
      <c r="X32" s="77"/>
      <c r="Y32" s="77"/>
      <c r="Z32" s="77"/>
      <c r="AA32" s="77"/>
      <c r="AB32" s="77"/>
      <c r="AC32" s="77"/>
      <c r="AD32" s="78"/>
      <c r="AE32" s="79"/>
      <c r="AF32" s="79"/>
      <c r="AG32" s="80" t="str">
        <f>IFERROR((VLOOKUP(V32,データシートマスタB!$AI$3:$AJ$123,2,FALSE))*AE32,"")</f>
        <v/>
      </c>
      <c r="AH32" s="81"/>
      <c r="AI32" s="82"/>
      <c r="AJ32" s="73" t="s">
        <v>71</v>
      </c>
      <c r="AK32" s="74"/>
      <c r="AL32" s="75"/>
      <c r="AZ32" s="306" t="s">
        <v>231</v>
      </c>
      <c r="BA32" s="307"/>
      <c r="BB32" s="316"/>
      <c r="BC32" s="317"/>
      <c r="BD32" s="317"/>
      <c r="BE32" s="317"/>
      <c r="BF32" s="317"/>
      <c r="BG32" s="317"/>
      <c r="BH32" s="317"/>
      <c r="BI32" s="317"/>
      <c r="BJ32" s="317"/>
      <c r="BK32" s="318"/>
      <c r="BL32" s="259" t="s">
        <v>169</v>
      </c>
      <c r="BM32" s="260"/>
      <c r="BN32" s="261"/>
      <c r="BO32" s="255" t="s">
        <v>169</v>
      </c>
      <c r="BP32" s="255" t="s">
        <v>136</v>
      </c>
      <c r="BQ32" s="255" t="s">
        <v>136</v>
      </c>
      <c r="BR32" s="255" t="s">
        <v>136</v>
      </c>
      <c r="BS32" s="256">
        <f ca="1">SUMIF($C$47:$D$91,データシートマスタB!X7,$D$47:$D$91)</f>
        <v>0</v>
      </c>
      <c r="BT32" s="257"/>
      <c r="BU32" s="257"/>
      <c r="BV32" s="257"/>
      <c r="BW32" s="258"/>
      <c r="BY32" s="35"/>
    </row>
    <row r="33" spans="2:77" ht="26.25" customHeight="1" x14ac:dyDescent="0.15">
      <c r="B33" s="36">
        <v>4</v>
      </c>
      <c r="C33" s="76" t="s">
        <v>170</v>
      </c>
      <c r="D33" s="77"/>
      <c r="E33" s="77"/>
      <c r="F33" s="77"/>
      <c r="G33" s="77"/>
      <c r="H33" s="77"/>
      <c r="I33" s="77"/>
      <c r="J33" s="77"/>
      <c r="K33" s="78"/>
      <c r="L33" s="79"/>
      <c r="M33" s="79"/>
      <c r="N33" s="80" t="str">
        <f>IFERROR((VLOOKUP(C33,データシートマスタB!$Z$3:$AA$126,2,FALSE))*L33,"")</f>
        <v/>
      </c>
      <c r="O33" s="81"/>
      <c r="P33" s="81"/>
      <c r="Q33" s="73" t="s">
        <v>71</v>
      </c>
      <c r="R33" s="74"/>
      <c r="S33" s="75"/>
      <c r="U33" s="36">
        <v>4</v>
      </c>
      <c r="V33" s="76" t="s">
        <v>170</v>
      </c>
      <c r="W33" s="77"/>
      <c r="X33" s="77"/>
      <c r="Y33" s="77"/>
      <c r="Z33" s="77"/>
      <c r="AA33" s="77"/>
      <c r="AB33" s="77"/>
      <c r="AC33" s="77"/>
      <c r="AD33" s="78"/>
      <c r="AE33" s="79"/>
      <c r="AF33" s="79"/>
      <c r="AG33" s="80" t="str">
        <f>IFERROR((VLOOKUP(V33,データシートマスタB!$AI$3:$AJ$123,2,FALSE))*AE33,"")</f>
        <v/>
      </c>
      <c r="AH33" s="81"/>
      <c r="AI33" s="82"/>
      <c r="AJ33" s="73" t="s">
        <v>71</v>
      </c>
      <c r="AK33" s="74"/>
      <c r="AL33" s="75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Z33" s="306" t="s">
        <v>232</v>
      </c>
      <c r="BA33" s="307"/>
      <c r="BB33" s="316"/>
      <c r="BC33" s="317"/>
      <c r="BD33" s="317"/>
      <c r="BE33" s="317"/>
      <c r="BF33" s="317"/>
      <c r="BG33" s="317"/>
      <c r="BH33" s="317"/>
      <c r="BI33" s="317"/>
      <c r="BJ33" s="317"/>
      <c r="BK33" s="318"/>
      <c r="BL33" s="259" t="s">
        <v>169</v>
      </c>
      <c r="BM33" s="260"/>
      <c r="BN33" s="261"/>
      <c r="BO33" s="255" t="s">
        <v>169</v>
      </c>
      <c r="BP33" s="255" t="s">
        <v>136</v>
      </c>
      <c r="BQ33" s="255" t="s">
        <v>136</v>
      </c>
      <c r="BR33" s="255" t="s">
        <v>136</v>
      </c>
      <c r="BS33" s="256">
        <f ca="1">SUMIF($C$47:$D$91,データシートマスタB!X8,$D$47:$D$91)</f>
        <v>0</v>
      </c>
      <c r="BT33" s="257"/>
      <c r="BU33" s="257"/>
      <c r="BV33" s="257"/>
      <c r="BW33" s="258"/>
      <c r="BY33" s="35"/>
    </row>
    <row r="34" spans="2:77" ht="26.25" customHeight="1" x14ac:dyDescent="0.15">
      <c r="B34" s="36">
        <v>5</v>
      </c>
      <c r="C34" s="76" t="s">
        <v>170</v>
      </c>
      <c r="D34" s="77"/>
      <c r="E34" s="77"/>
      <c r="F34" s="77"/>
      <c r="G34" s="77"/>
      <c r="H34" s="77"/>
      <c r="I34" s="77"/>
      <c r="J34" s="77"/>
      <c r="K34" s="78"/>
      <c r="L34" s="79"/>
      <c r="M34" s="79"/>
      <c r="N34" s="80" t="str">
        <f>IFERROR((VLOOKUP(C34,データシートマスタB!$Z$3:$AA$126,2,FALSE))*L34,"")</f>
        <v/>
      </c>
      <c r="O34" s="81"/>
      <c r="P34" s="81"/>
      <c r="Q34" s="73" t="s">
        <v>71</v>
      </c>
      <c r="R34" s="74"/>
      <c r="S34" s="75"/>
      <c r="U34" s="36">
        <v>5</v>
      </c>
      <c r="V34" s="76" t="s">
        <v>170</v>
      </c>
      <c r="W34" s="77"/>
      <c r="X34" s="77"/>
      <c r="Y34" s="77"/>
      <c r="Z34" s="77"/>
      <c r="AA34" s="77"/>
      <c r="AB34" s="77"/>
      <c r="AC34" s="77"/>
      <c r="AD34" s="78"/>
      <c r="AE34" s="79"/>
      <c r="AF34" s="79"/>
      <c r="AG34" s="80" t="str">
        <f>IFERROR((VLOOKUP(V34,データシートマスタB!$AI$3:$AJ$123,2,FALSE))*AE34,"")</f>
        <v/>
      </c>
      <c r="AH34" s="81"/>
      <c r="AI34" s="82"/>
      <c r="AJ34" s="73" t="s">
        <v>71</v>
      </c>
      <c r="AK34" s="74"/>
      <c r="AL34" s="75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Z34" s="306" t="s">
        <v>233</v>
      </c>
      <c r="BA34" s="307"/>
      <c r="BB34" s="316"/>
      <c r="BC34" s="317"/>
      <c r="BD34" s="317"/>
      <c r="BE34" s="317"/>
      <c r="BF34" s="317"/>
      <c r="BG34" s="317"/>
      <c r="BH34" s="317"/>
      <c r="BI34" s="317"/>
      <c r="BJ34" s="317"/>
      <c r="BK34" s="318"/>
      <c r="BL34" s="259" t="s">
        <v>169</v>
      </c>
      <c r="BM34" s="260"/>
      <c r="BN34" s="261"/>
      <c r="BO34" s="255" t="s">
        <v>169</v>
      </c>
      <c r="BP34" s="255" t="s">
        <v>136</v>
      </c>
      <c r="BQ34" s="255" t="s">
        <v>136</v>
      </c>
      <c r="BR34" s="255" t="s">
        <v>136</v>
      </c>
      <c r="BS34" s="256">
        <f ca="1">SUMIF($C$47:$D$91,データシートマスタB!X9,$D$47:$D$91)</f>
        <v>0</v>
      </c>
      <c r="BT34" s="257"/>
      <c r="BU34" s="257"/>
      <c r="BV34" s="257"/>
      <c r="BW34" s="258"/>
      <c r="BY34" s="35"/>
    </row>
    <row r="35" spans="2:77" ht="26.25" customHeight="1" x14ac:dyDescent="0.15">
      <c r="B35" s="36">
        <v>6</v>
      </c>
      <c r="C35" s="76" t="s">
        <v>170</v>
      </c>
      <c r="D35" s="77"/>
      <c r="E35" s="77"/>
      <c r="F35" s="77"/>
      <c r="G35" s="77"/>
      <c r="H35" s="77"/>
      <c r="I35" s="77"/>
      <c r="J35" s="77"/>
      <c r="K35" s="78"/>
      <c r="L35" s="79"/>
      <c r="M35" s="79"/>
      <c r="N35" s="80" t="str">
        <f>IFERROR((VLOOKUP(C35,データシートマスタB!$Z$3:$AA$126,2,FALSE))*L35,"")</f>
        <v/>
      </c>
      <c r="O35" s="81"/>
      <c r="P35" s="81"/>
      <c r="Q35" s="73" t="s">
        <v>71</v>
      </c>
      <c r="R35" s="74"/>
      <c r="S35" s="75"/>
      <c r="U35" s="36">
        <v>6</v>
      </c>
      <c r="V35" s="76" t="s">
        <v>170</v>
      </c>
      <c r="W35" s="77"/>
      <c r="X35" s="77"/>
      <c r="Y35" s="77"/>
      <c r="Z35" s="77"/>
      <c r="AA35" s="77"/>
      <c r="AB35" s="77"/>
      <c r="AC35" s="77"/>
      <c r="AD35" s="78"/>
      <c r="AE35" s="79"/>
      <c r="AF35" s="79"/>
      <c r="AG35" s="80" t="str">
        <f>IFERROR((VLOOKUP(V35,データシートマスタB!$AI$3:$AJ$123,2,FALSE))*AE35,"")</f>
        <v/>
      </c>
      <c r="AH35" s="81"/>
      <c r="AI35" s="82"/>
      <c r="AJ35" s="73" t="s">
        <v>71</v>
      </c>
      <c r="AK35" s="74"/>
      <c r="AL35" s="75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Z35" s="306" t="s">
        <v>234</v>
      </c>
      <c r="BA35" s="307"/>
      <c r="BB35" s="316"/>
      <c r="BC35" s="317"/>
      <c r="BD35" s="317"/>
      <c r="BE35" s="317"/>
      <c r="BF35" s="317"/>
      <c r="BG35" s="317"/>
      <c r="BH35" s="317"/>
      <c r="BI35" s="317"/>
      <c r="BJ35" s="317"/>
      <c r="BK35" s="318"/>
      <c r="BL35" s="259" t="s">
        <v>169</v>
      </c>
      <c r="BM35" s="260"/>
      <c r="BN35" s="261"/>
      <c r="BO35" s="255" t="s">
        <v>169</v>
      </c>
      <c r="BP35" s="255" t="s">
        <v>136</v>
      </c>
      <c r="BQ35" s="255" t="s">
        <v>136</v>
      </c>
      <c r="BR35" s="255" t="s">
        <v>136</v>
      </c>
      <c r="BS35" s="256">
        <f ca="1">SUMIF($C$47:$D$91,データシートマスタB!X10,$D$47:$D$91)</f>
        <v>0</v>
      </c>
      <c r="BT35" s="257"/>
      <c r="BU35" s="257"/>
      <c r="BV35" s="257"/>
      <c r="BW35" s="258"/>
      <c r="BY35" s="35"/>
    </row>
    <row r="36" spans="2:77" ht="24.75" customHeight="1" x14ac:dyDescent="0.15">
      <c r="B36" s="36">
        <v>7</v>
      </c>
      <c r="C36" s="76" t="s">
        <v>170</v>
      </c>
      <c r="D36" s="77"/>
      <c r="E36" s="77"/>
      <c r="F36" s="77"/>
      <c r="G36" s="77"/>
      <c r="H36" s="77"/>
      <c r="I36" s="77"/>
      <c r="J36" s="77"/>
      <c r="K36" s="78"/>
      <c r="L36" s="79"/>
      <c r="M36" s="79"/>
      <c r="N36" s="80" t="str">
        <f>IFERROR((VLOOKUP(C36,データシートマスタB!$Z$3:$AA$126,2,FALSE))*L36,"")</f>
        <v/>
      </c>
      <c r="O36" s="81"/>
      <c r="P36" s="81"/>
      <c r="Q36" s="73" t="s">
        <v>71</v>
      </c>
      <c r="R36" s="74"/>
      <c r="S36" s="75"/>
      <c r="U36" s="36">
        <v>7</v>
      </c>
      <c r="V36" s="76" t="s">
        <v>170</v>
      </c>
      <c r="W36" s="77"/>
      <c r="X36" s="77"/>
      <c r="Y36" s="77"/>
      <c r="Z36" s="77"/>
      <c r="AA36" s="77"/>
      <c r="AB36" s="77"/>
      <c r="AC36" s="77"/>
      <c r="AD36" s="78"/>
      <c r="AE36" s="79"/>
      <c r="AF36" s="79"/>
      <c r="AG36" s="80" t="str">
        <f>IFERROR((VLOOKUP(V36,データシートマスタB!$AI$3:$AJ$123,2,FALSE))*AE36,"")</f>
        <v/>
      </c>
      <c r="AH36" s="81"/>
      <c r="AI36" s="82"/>
      <c r="AJ36" s="73" t="s">
        <v>71</v>
      </c>
      <c r="AK36" s="74"/>
      <c r="AL36" s="75"/>
      <c r="AZ36" s="306" t="s">
        <v>235</v>
      </c>
      <c r="BA36" s="307"/>
      <c r="BB36" s="316"/>
      <c r="BC36" s="317"/>
      <c r="BD36" s="317"/>
      <c r="BE36" s="317"/>
      <c r="BF36" s="317"/>
      <c r="BG36" s="317"/>
      <c r="BH36" s="317"/>
      <c r="BI36" s="317"/>
      <c r="BJ36" s="317"/>
      <c r="BK36" s="318"/>
      <c r="BL36" s="259" t="s">
        <v>169</v>
      </c>
      <c r="BM36" s="260"/>
      <c r="BN36" s="261"/>
      <c r="BO36" s="255" t="s">
        <v>169</v>
      </c>
      <c r="BP36" s="255" t="s">
        <v>136</v>
      </c>
      <c r="BQ36" s="255" t="s">
        <v>136</v>
      </c>
      <c r="BR36" s="255" t="s">
        <v>136</v>
      </c>
      <c r="BS36" s="256">
        <f ca="1">SUMIF($C$47:$D$91,データシートマスタB!X11,$D$47:$D$91)</f>
        <v>0</v>
      </c>
      <c r="BT36" s="257"/>
      <c r="BU36" s="257"/>
      <c r="BV36" s="257"/>
      <c r="BW36" s="258"/>
      <c r="BY36" s="35"/>
    </row>
    <row r="37" spans="2:77" ht="24.75" customHeight="1" x14ac:dyDescent="0.15">
      <c r="B37" s="36">
        <v>8</v>
      </c>
      <c r="C37" s="76" t="s">
        <v>170</v>
      </c>
      <c r="D37" s="77"/>
      <c r="E37" s="77"/>
      <c r="F37" s="77"/>
      <c r="G37" s="77"/>
      <c r="H37" s="77"/>
      <c r="I37" s="77"/>
      <c r="J37" s="77"/>
      <c r="K37" s="78"/>
      <c r="L37" s="79"/>
      <c r="M37" s="79"/>
      <c r="N37" s="80" t="str">
        <f>IFERROR((VLOOKUP(C37,データシートマスタB!$Z$3:$AA$126,2,FALSE))*L37,"")</f>
        <v/>
      </c>
      <c r="O37" s="81"/>
      <c r="P37" s="81"/>
      <c r="Q37" s="73" t="s">
        <v>71</v>
      </c>
      <c r="R37" s="74"/>
      <c r="S37" s="75"/>
      <c r="U37" s="36">
        <v>8</v>
      </c>
      <c r="V37" s="76" t="s">
        <v>170</v>
      </c>
      <c r="W37" s="77"/>
      <c r="X37" s="77"/>
      <c r="Y37" s="77"/>
      <c r="Z37" s="77"/>
      <c r="AA37" s="77"/>
      <c r="AB37" s="77"/>
      <c r="AC37" s="77"/>
      <c r="AD37" s="78"/>
      <c r="AE37" s="79"/>
      <c r="AF37" s="79"/>
      <c r="AG37" s="80" t="str">
        <f>IFERROR((VLOOKUP(V37,データシートマスタB!$AI$3:$AJ$123,2,FALSE))*AE37,"")</f>
        <v/>
      </c>
      <c r="AH37" s="81"/>
      <c r="AI37" s="82"/>
      <c r="AJ37" s="73" t="s">
        <v>71</v>
      </c>
      <c r="AK37" s="74"/>
      <c r="AL37" s="75"/>
      <c r="AZ37" s="306" t="s">
        <v>236</v>
      </c>
      <c r="BA37" s="307"/>
      <c r="BB37" s="316"/>
      <c r="BC37" s="317"/>
      <c r="BD37" s="317"/>
      <c r="BE37" s="317"/>
      <c r="BF37" s="317"/>
      <c r="BG37" s="317"/>
      <c r="BH37" s="317"/>
      <c r="BI37" s="317"/>
      <c r="BJ37" s="317"/>
      <c r="BK37" s="318"/>
      <c r="BL37" s="259" t="s">
        <v>169</v>
      </c>
      <c r="BM37" s="260"/>
      <c r="BN37" s="261"/>
      <c r="BO37" s="255" t="s">
        <v>169</v>
      </c>
      <c r="BP37" s="255" t="s">
        <v>136</v>
      </c>
      <c r="BQ37" s="255" t="s">
        <v>136</v>
      </c>
      <c r="BR37" s="255" t="s">
        <v>136</v>
      </c>
      <c r="BS37" s="256">
        <f ca="1">SUMIF($C$47:$D$91,データシートマスタB!X12,$D$47:$D$91)</f>
        <v>0</v>
      </c>
      <c r="BT37" s="257"/>
      <c r="BU37" s="257"/>
      <c r="BV37" s="257"/>
      <c r="BW37" s="258"/>
      <c r="BY37" s="35"/>
    </row>
    <row r="38" spans="2:77" ht="24.75" customHeight="1" x14ac:dyDescent="0.15">
      <c r="B38" s="36">
        <v>9</v>
      </c>
      <c r="C38" s="76" t="s">
        <v>170</v>
      </c>
      <c r="D38" s="77"/>
      <c r="E38" s="77"/>
      <c r="F38" s="77"/>
      <c r="G38" s="77"/>
      <c r="H38" s="77"/>
      <c r="I38" s="77"/>
      <c r="J38" s="77"/>
      <c r="K38" s="78"/>
      <c r="L38" s="79"/>
      <c r="M38" s="79"/>
      <c r="N38" s="80" t="str">
        <f>IFERROR((VLOOKUP(C38,データシートマスタB!$Z$3:$AA$126,2,FALSE))*L38,"")</f>
        <v/>
      </c>
      <c r="O38" s="81"/>
      <c r="P38" s="81"/>
      <c r="Q38" s="73" t="s">
        <v>71</v>
      </c>
      <c r="R38" s="74"/>
      <c r="S38" s="75"/>
      <c r="U38" s="36">
        <v>9</v>
      </c>
      <c r="V38" s="76" t="s">
        <v>170</v>
      </c>
      <c r="W38" s="77"/>
      <c r="X38" s="77"/>
      <c r="Y38" s="77"/>
      <c r="Z38" s="77"/>
      <c r="AA38" s="77"/>
      <c r="AB38" s="77"/>
      <c r="AC38" s="77"/>
      <c r="AD38" s="78"/>
      <c r="AE38" s="79"/>
      <c r="AF38" s="79"/>
      <c r="AG38" s="80" t="str">
        <f>IFERROR((VLOOKUP(V38,データシートマスタB!$AI$3:$AJ$123,2,FALSE))*AE38,"")</f>
        <v/>
      </c>
      <c r="AH38" s="81"/>
      <c r="AI38" s="82"/>
      <c r="AJ38" s="73" t="s">
        <v>71</v>
      </c>
      <c r="AK38" s="74"/>
      <c r="AL38" s="75"/>
      <c r="AZ38" s="306" t="s">
        <v>237</v>
      </c>
      <c r="BA38" s="307"/>
      <c r="BB38" s="316"/>
      <c r="BC38" s="317"/>
      <c r="BD38" s="317"/>
      <c r="BE38" s="317"/>
      <c r="BF38" s="317"/>
      <c r="BG38" s="317"/>
      <c r="BH38" s="317"/>
      <c r="BI38" s="317"/>
      <c r="BJ38" s="317"/>
      <c r="BK38" s="318"/>
      <c r="BL38" s="259" t="s">
        <v>169</v>
      </c>
      <c r="BM38" s="260"/>
      <c r="BN38" s="261"/>
      <c r="BO38" s="255" t="s">
        <v>169</v>
      </c>
      <c r="BP38" s="255" t="s">
        <v>136</v>
      </c>
      <c r="BQ38" s="255" t="s">
        <v>136</v>
      </c>
      <c r="BR38" s="255" t="s">
        <v>136</v>
      </c>
      <c r="BS38" s="256">
        <f ca="1">SUMIF($C$47:$D$91,データシートマスタB!X13,$D$47:$D$91)</f>
        <v>0</v>
      </c>
      <c r="BT38" s="257"/>
      <c r="BU38" s="257"/>
      <c r="BV38" s="257"/>
      <c r="BW38" s="258"/>
      <c r="BY38" s="35"/>
    </row>
    <row r="39" spans="2:77" ht="24.75" customHeight="1" x14ac:dyDescent="0.15">
      <c r="B39" s="36">
        <v>10</v>
      </c>
      <c r="C39" s="76" t="s">
        <v>170</v>
      </c>
      <c r="D39" s="77"/>
      <c r="E39" s="77"/>
      <c r="F39" s="77"/>
      <c r="G39" s="77"/>
      <c r="H39" s="77"/>
      <c r="I39" s="77"/>
      <c r="J39" s="77"/>
      <c r="K39" s="78"/>
      <c r="L39" s="79"/>
      <c r="M39" s="79"/>
      <c r="N39" s="80" t="str">
        <f>IFERROR((VLOOKUP(C39,データシートマスタB!$Z$3:$AA$126,2,FALSE))*L39,"")</f>
        <v/>
      </c>
      <c r="O39" s="81"/>
      <c r="P39" s="81"/>
      <c r="Q39" s="73" t="s">
        <v>71</v>
      </c>
      <c r="R39" s="74"/>
      <c r="S39" s="75"/>
      <c r="U39" s="36">
        <v>10</v>
      </c>
      <c r="V39" s="76" t="s">
        <v>170</v>
      </c>
      <c r="W39" s="77"/>
      <c r="X39" s="77"/>
      <c r="Y39" s="77"/>
      <c r="Z39" s="77"/>
      <c r="AA39" s="77"/>
      <c r="AB39" s="77"/>
      <c r="AC39" s="77"/>
      <c r="AD39" s="78"/>
      <c r="AE39" s="79"/>
      <c r="AF39" s="79"/>
      <c r="AG39" s="80" t="str">
        <f>IFERROR((VLOOKUP(V39,データシートマスタB!$AI$3:$AJ$123,2,FALSE))*AE39,"")</f>
        <v/>
      </c>
      <c r="AH39" s="81"/>
      <c r="AI39" s="82"/>
      <c r="AJ39" s="73" t="s">
        <v>71</v>
      </c>
      <c r="AK39" s="74"/>
      <c r="AL39" s="75"/>
      <c r="AZ39" s="306" t="s">
        <v>238</v>
      </c>
      <c r="BA39" s="307"/>
      <c r="BB39" s="316"/>
      <c r="BC39" s="317"/>
      <c r="BD39" s="317"/>
      <c r="BE39" s="317"/>
      <c r="BF39" s="317"/>
      <c r="BG39" s="317"/>
      <c r="BH39" s="317"/>
      <c r="BI39" s="317"/>
      <c r="BJ39" s="317"/>
      <c r="BK39" s="318"/>
      <c r="BL39" s="259" t="s">
        <v>169</v>
      </c>
      <c r="BM39" s="260"/>
      <c r="BN39" s="261"/>
      <c r="BO39" s="255" t="s">
        <v>169</v>
      </c>
      <c r="BP39" s="255" t="s">
        <v>136</v>
      </c>
      <c r="BQ39" s="255" t="s">
        <v>136</v>
      </c>
      <c r="BR39" s="255" t="s">
        <v>136</v>
      </c>
      <c r="BS39" s="256">
        <f ca="1">SUMIF($C$47:$D$91,データシートマスタB!X14,$D$47:$D$91)</f>
        <v>0</v>
      </c>
      <c r="BT39" s="257"/>
      <c r="BU39" s="257"/>
      <c r="BV39" s="257"/>
      <c r="BW39" s="258"/>
      <c r="BY39" s="35"/>
    </row>
    <row r="40" spans="2:77" ht="24.75" customHeight="1" thickBot="1" x14ac:dyDescent="0.2">
      <c r="B40" s="36">
        <v>11</v>
      </c>
      <c r="C40" s="76" t="s">
        <v>170</v>
      </c>
      <c r="D40" s="77"/>
      <c r="E40" s="77"/>
      <c r="F40" s="77"/>
      <c r="G40" s="77"/>
      <c r="H40" s="77"/>
      <c r="I40" s="77"/>
      <c r="J40" s="77"/>
      <c r="K40" s="78"/>
      <c r="L40" s="79"/>
      <c r="M40" s="79"/>
      <c r="N40" s="80" t="str">
        <f>IFERROR((VLOOKUP(C40,データシートマスタB!$Z$3:$AA$126,2,FALSE))*L40,"")</f>
        <v/>
      </c>
      <c r="O40" s="81"/>
      <c r="P40" s="81"/>
      <c r="Q40" s="73" t="s">
        <v>71</v>
      </c>
      <c r="R40" s="74"/>
      <c r="S40" s="75"/>
      <c r="U40" s="36">
        <v>11</v>
      </c>
      <c r="V40" s="76" t="s">
        <v>170</v>
      </c>
      <c r="W40" s="77"/>
      <c r="X40" s="77"/>
      <c r="Y40" s="77"/>
      <c r="Z40" s="77"/>
      <c r="AA40" s="77"/>
      <c r="AB40" s="77"/>
      <c r="AC40" s="77"/>
      <c r="AD40" s="78"/>
      <c r="AE40" s="79"/>
      <c r="AF40" s="79"/>
      <c r="AG40" s="80" t="str">
        <f>IFERROR((VLOOKUP(V40,データシートマスタB!$AI$3:$AJ$123,2,FALSE))*AE40,"")</f>
        <v/>
      </c>
      <c r="AH40" s="81"/>
      <c r="AI40" s="82"/>
      <c r="AJ40" s="73" t="s">
        <v>71</v>
      </c>
      <c r="AK40" s="74"/>
      <c r="AL40" s="75"/>
      <c r="AZ40" s="308" t="s">
        <v>239</v>
      </c>
      <c r="BA40" s="309"/>
      <c r="BB40" s="319"/>
      <c r="BC40" s="320"/>
      <c r="BD40" s="320"/>
      <c r="BE40" s="320"/>
      <c r="BF40" s="320"/>
      <c r="BG40" s="320"/>
      <c r="BH40" s="320"/>
      <c r="BI40" s="320"/>
      <c r="BJ40" s="320"/>
      <c r="BK40" s="321"/>
      <c r="BL40" s="293" t="s">
        <v>169</v>
      </c>
      <c r="BM40" s="294"/>
      <c r="BN40" s="295"/>
      <c r="BO40" s="286" t="s">
        <v>169</v>
      </c>
      <c r="BP40" s="286" t="s">
        <v>136</v>
      </c>
      <c r="BQ40" s="286" t="s">
        <v>136</v>
      </c>
      <c r="BR40" s="286" t="s">
        <v>136</v>
      </c>
      <c r="BS40" s="256">
        <f ca="1">SUMIF($C$47:$D$91,データシートマスタB!X15,$D$47:$D$91)</f>
        <v>0</v>
      </c>
      <c r="BT40" s="257"/>
      <c r="BU40" s="257"/>
      <c r="BV40" s="257"/>
      <c r="BW40" s="258"/>
      <c r="BY40" s="35"/>
    </row>
    <row r="41" spans="2:77" ht="24.75" customHeight="1" thickBot="1" x14ac:dyDescent="0.2">
      <c r="B41" s="36">
        <v>12</v>
      </c>
      <c r="C41" s="76" t="s">
        <v>170</v>
      </c>
      <c r="D41" s="77"/>
      <c r="E41" s="77"/>
      <c r="F41" s="77"/>
      <c r="G41" s="77"/>
      <c r="H41" s="77"/>
      <c r="I41" s="77"/>
      <c r="J41" s="77"/>
      <c r="K41" s="78"/>
      <c r="L41" s="79"/>
      <c r="M41" s="79"/>
      <c r="N41" s="80" t="str">
        <f>IFERROR((VLOOKUP(C41,データシートマスタB!$Z$3:$AA$126,2,FALSE))*L41,"")</f>
        <v/>
      </c>
      <c r="O41" s="81"/>
      <c r="P41" s="81"/>
      <c r="Q41" s="73" t="s">
        <v>71</v>
      </c>
      <c r="R41" s="74"/>
      <c r="S41" s="75"/>
      <c r="U41" s="36">
        <v>12</v>
      </c>
      <c r="V41" s="76" t="s">
        <v>170</v>
      </c>
      <c r="W41" s="77"/>
      <c r="X41" s="77"/>
      <c r="Y41" s="77"/>
      <c r="Z41" s="77"/>
      <c r="AA41" s="77"/>
      <c r="AB41" s="77"/>
      <c r="AC41" s="77"/>
      <c r="AD41" s="78"/>
      <c r="AE41" s="79"/>
      <c r="AF41" s="79"/>
      <c r="AG41" s="80" t="str">
        <f>IFERROR((VLOOKUP(V41,データシートマスタB!$AI$3:$AJ$123,2,FALSE))*AE41,"")</f>
        <v/>
      </c>
      <c r="AH41" s="81"/>
      <c r="AI41" s="82"/>
      <c r="AJ41" s="73" t="s">
        <v>71</v>
      </c>
      <c r="AK41" s="74"/>
      <c r="AL41" s="75"/>
      <c r="BL41" s="296" t="s">
        <v>0</v>
      </c>
      <c r="BM41" s="297"/>
      <c r="BN41" s="298"/>
      <c r="BO41" s="299" t="str">
        <f ca="1">IF(BS41=AZ44,"一致","不一致")</f>
        <v>一致</v>
      </c>
      <c r="BP41" s="300"/>
      <c r="BQ41" s="300"/>
      <c r="BR41" s="301"/>
      <c r="BS41" s="302">
        <f ca="1">SUM(BS30:BW39)</f>
        <v>0</v>
      </c>
      <c r="BT41" s="303"/>
      <c r="BU41" s="303"/>
      <c r="BV41" s="303"/>
      <c r="BW41" s="304"/>
      <c r="BY41" s="35"/>
    </row>
    <row r="42" spans="2:77" ht="24.75" customHeight="1" x14ac:dyDescent="0.15">
      <c r="B42" s="36">
        <v>13</v>
      </c>
      <c r="C42" s="76" t="s">
        <v>170</v>
      </c>
      <c r="D42" s="77"/>
      <c r="E42" s="77"/>
      <c r="F42" s="77"/>
      <c r="G42" s="77"/>
      <c r="H42" s="77"/>
      <c r="I42" s="77"/>
      <c r="J42" s="77"/>
      <c r="K42" s="78"/>
      <c r="L42" s="79"/>
      <c r="M42" s="79"/>
      <c r="N42" s="80" t="str">
        <f>IFERROR((VLOOKUP(C42,データシートマスタB!$Z$3:$AA$126,2,FALSE))*L42,"")</f>
        <v/>
      </c>
      <c r="O42" s="81"/>
      <c r="P42" s="81"/>
      <c r="Q42" s="73" t="s">
        <v>71</v>
      </c>
      <c r="R42" s="74"/>
      <c r="S42" s="75"/>
      <c r="U42" s="36">
        <v>13</v>
      </c>
      <c r="V42" s="76" t="s">
        <v>170</v>
      </c>
      <c r="W42" s="77"/>
      <c r="X42" s="77"/>
      <c r="Y42" s="77"/>
      <c r="Z42" s="77"/>
      <c r="AA42" s="77"/>
      <c r="AB42" s="77"/>
      <c r="AC42" s="77"/>
      <c r="AD42" s="78"/>
      <c r="AE42" s="79"/>
      <c r="AF42" s="79"/>
      <c r="AG42" s="80" t="str">
        <f>IFERROR((VLOOKUP(V42,データシートマスタB!$AI$3:$AJ$123,2,FALSE))*AE42,"")</f>
        <v/>
      </c>
      <c r="AH42" s="81"/>
      <c r="AI42" s="82"/>
      <c r="AJ42" s="73" t="s">
        <v>71</v>
      </c>
      <c r="AK42" s="74"/>
      <c r="AL42" s="75"/>
      <c r="AZ42" s="305" t="s">
        <v>64</v>
      </c>
      <c r="BA42" s="305"/>
      <c r="BB42" s="305"/>
      <c r="BC42" s="305"/>
      <c r="BD42" s="305"/>
      <c r="BE42" s="305"/>
      <c r="BF42" s="305"/>
      <c r="BG42" s="305"/>
      <c r="BH42" s="305"/>
      <c r="BY42" s="35"/>
    </row>
    <row r="43" spans="2:77" ht="24.75" customHeight="1" thickBot="1" x14ac:dyDescent="0.2">
      <c r="B43" s="36">
        <v>14</v>
      </c>
      <c r="C43" s="76" t="s">
        <v>170</v>
      </c>
      <c r="D43" s="77"/>
      <c r="E43" s="77"/>
      <c r="F43" s="77"/>
      <c r="G43" s="77"/>
      <c r="H43" s="77"/>
      <c r="I43" s="77"/>
      <c r="J43" s="77"/>
      <c r="K43" s="78"/>
      <c r="L43" s="79"/>
      <c r="M43" s="79"/>
      <c r="N43" s="80" t="str">
        <f>IFERROR((VLOOKUP(C43,データシートマスタB!$Z$3:$AA$126,2,FALSE))*L43,"")</f>
        <v/>
      </c>
      <c r="O43" s="81"/>
      <c r="P43" s="81"/>
      <c r="Q43" s="67" t="s">
        <v>71</v>
      </c>
      <c r="R43" s="68"/>
      <c r="S43" s="69"/>
      <c r="U43" s="36">
        <v>14</v>
      </c>
      <c r="V43" s="76" t="s">
        <v>170</v>
      </c>
      <c r="W43" s="77"/>
      <c r="X43" s="77"/>
      <c r="Y43" s="77"/>
      <c r="Z43" s="77"/>
      <c r="AA43" s="77"/>
      <c r="AB43" s="77"/>
      <c r="AC43" s="77"/>
      <c r="AD43" s="78"/>
      <c r="AE43" s="79"/>
      <c r="AF43" s="79"/>
      <c r="AG43" s="80" t="str">
        <f>IFERROR((VLOOKUP(V43,データシートマスタB!$AI$3:$AJ$123,2,FALSE))*AE43,"")</f>
        <v/>
      </c>
      <c r="AH43" s="81"/>
      <c r="AI43" s="82"/>
      <c r="AJ43" s="67" t="s">
        <v>71</v>
      </c>
      <c r="AK43" s="68"/>
      <c r="AL43" s="69"/>
      <c r="AZ43" s="305"/>
      <c r="BA43" s="305"/>
      <c r="BB43" s="305"/>
      <c r="BC43" s="305"/>
      <c r="BD43" s="305"/>
      <c r="BE43" s="305"/>
      <c r="BF43" s="305"/>
      <c r="BG43" s="305"/>
      <c r="BH43" s="305"/>
    </row>
    <row r="44" spans="2:77" ht="24.75" customHeight="1" thickBot="1" x14ac:dyDescent="0.2">
      <c r="B44" s="83" t="s">
        <v>65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>
        <f>SUM(N30:P43)</f>
        <v>0</v>
      </c>
      <c r="O44" s="86"/>
      <c r="P44" s="87"/>
      <c r="Q44" s="64"/>
      <c r="R44" s="65"/>
      <c r="S44" s="66"/>
      <c r="U44" s="83" t="s">
        <v>65</v>
      </c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5">
        <f>SUM(AG30:AI43)</f>
        <v>0</v>
      </c>
      <c r="AH44" s="86"/>
      <c r="AI44" s="87"/>
      <c r="AJ44" s="64"/>
      <c r="AK44" s="65"/>
      <c r="AL44" s="66"/>
      <c r="AZ44" s="287">
        <f>BN24+N44+AG44</f>
        <v>0</v>
      </c>
      <c r="BA44" s="287"/>
      <c r="BB44" s="287"/>
      <c r="BC44" s="287"/>
      <c r="BD44" s="287"/>
      <c r="BE44" s="287"/>
      <c r="BF44" s="288"/>
      <c r="BG44" s="289" t="s">
        <v>63</v>
      </c>
      <c r="BH44" s="290"/>
      <c r="BJ44" s="34" t="s">
        <v>176</v>
      </c>
    </row>
    <row r="45" spans="2:77" ht="24.75" customHeight="1" x14ac:dyDescent="0.15">
      <c r="AZ45" s="287"/>
      <c r="BA45" s="287"/>
      <c r="BB45" s="287"/>
      <c r="BC45" s="287"/>
      <c r="BD45" s="287"/>
      <c r="BE45" s="287"/>
      <c r="BF45" s="288"/>
      <c r="BG45" s="291"/>
      <c r="BH45" s="292"/>
      <c r="BJ45" s="34" t="s">
        <v>240</v>
      </c>
    </row>
    <row r="47" spans="2:77" ht="24.75" customHeight="1" x14ac:dyDescent="0.15">
      <c r="B47" s="34" t="s">
        <v>241</v>
      </c>
      <c r="C47" s="47" t="str">
        <f t="shared" ref="C47:C57" si="53">BS13</f>
        <v>▼選択してください</v>
      </c>
      <c r="D47" s="47">
        <f t="shared" ref="D47:D57" si="54">BN13</f>
        <v>0</v>
      </c>
    </row>
    <row r="48" spans="2:77" ht="24.75" customHeight="1" x14ac:dyDescent="0.15">
      <c r="B48" s="34" t="s">
        <v>241</v>
      </c>
      <c r="C48" s="47" t="str">
        <f t="shared" si="53"/>
        <v>▼選択してください</v>
      </c>
      <c r="D48" s="47">
        <f t="shared" si="54"/>
        <v>0</v>
      </c>
    </row>
    <row r="49" spans="2:4" ht="24.75" customHeight="1" x14ac:dyDescent="0.15">
      <c r="B49" s="34" t="s">
        <v>241</v>
      </c>
      <c r="C49" s="47" t="str">
        <f t="shared" si="53"/>
        <v>▼選択してください</v>
      </c>
      <c r="D49" s="47">
        <f t="shared" si="54"/>
        <v>0</v>
      </c>
    </row>
    <row r="50" spans="2:4" ht="24.75" customHeight="1" x14ac:dyDescent="0.15">
      <c r="B50" s="34" t="s">
        <v>241</v>
      </c>
      <c r="C50" s="47" t="str">
        <f t="shared" si="53"/>
        <v>▼選択してください</v>
      </c>
      <c r="D50" s="47">
        <f t="shared" si="54"/>
        <v>0</v>
      </c>
    </row>
    <row r="51" spans="2:4" ht="24.75" customHeight="1" x14ac:dyDescent="0.15">
      <c r="B51" s="34" t="s">
        <v>241</v>
      </c>
      <c r="C51" s="47" t="str">
        <f t="shared" si="53"/>
        <v>▼選択してください</v>
      </c>
      <c r="D51" s="47">
        <f t="shared" si="54"/>
        <v>0</v>
      </c>
    </row>
    <row r="52" spans="2:4" ht="24.75" customHeight="1" x14ac:dyDescent="0.15">
      <c r="B52" s="34" t="s">
        <v>241</v>
      </c>
      <c r="C52" s="47" t="str">
        <f t="shared" si="53"/>
        <v>▼選択してください</v>
      </c>
      <c r="D52" s="47">
        <f t="shared" si="54"/>
        <v>0</v>
      </c>
    </row>
    <row r="53" spans="2:4" ht="24.75" customHeight="1" x14ac:dyDescent="0.15">
      <c r="B53" s="34" t="s">
        <v>241</v>
      </c>
      <c r="C53" s="47" t="str">
        <f t="shared" si="53"/>
        <v>▼選択してください</v>
      </c>
      <c r="D53" s="47">
        <f t="shared" si="54"/>
        <v>0</v>
      </c>
    </row>
    <row r="54" spans="2:4" ht="24.75" customHeight="1" x14ac:dyDescent="0.15">
      <c r="B54" s="34" t="s">
        <v>241</v>
      </c>
      <c r="C54" s="47" t="str">
        <f t="shared" si="53"/>
        <v>▼選択してください</v>
      </c>
      <c r="D54" s="47">
        <f t="shared" si="54"/>
        <v>0</v>
      </c>
    </row>
    <row r="55" spans="2:4" ht="24.75" customHeight="1" x14ac:dyDescent="0.15">
      <c r="B55" s="34" t="s">
        <v>241</v>
      </c>
      <c r="C55" s="47" t="str">
        <f t="shared" si="53"/>
        <v>▼選択してください</v>
      </c>
      <c r="D55" s="47">
        <f t="shared" si="54"/>
        <v>0</v>
      </c>
    </row>
    <row r="56" spans="2:4" ht="24.75" customHeight="1" x14ac:dyDescent="0.15">
      <c r="B56" s="34" t="s">
        <v>241</v>
      </c>
      <c r="C56" s="47" t="str">
        <f t="shared" si="53"/>
        <v>▼選択してください</v>
      </c>
      <c r="D56" s="47">
        <f t="shared" si="54"/>
        <v>0</v>
      </c>
    </row>
    <row r="57" spans="2:4" ht="24.75" customHeight="1" x14ac:dyDescent="0.15">
      <c r="B57" s="34" t="s">
        <v>241</v>
      </c>
      <c r="C57" s="47" t="str">
        <f t="shared" si="53"/>
        <v>▼選択してください</v>
      </c>
      <c r="D57" s="47">
        <f t="shared" si="54"/>
        <v>0</v>
      </c>
    </row>
    <row r="58" spans="2:4" ht="24.75" customHeight="1" x14ac:dyDescent="3.5">
      <c r="B58" s="34" t="s">
        <v>242</v>
      </c>
      <c r="C58" s="47" t="str">
        <f>Q30</f>
        <v>▼選択してください</v>
      </c>
      <c r="D58" s="48" t="str">
        <f>N30</f>
        <v/>
      </c>
    </row>
    <row r="59" spans="2:4" ht="24.75" customHeight="1" x14ac:dyDescent="3.5">
      <c r="B59" s="34" t="s">
        <v>242</v>
      </c>
      <c r="C59" s="47" t="str">
        <f t="shared" ref="C59:C61" si="55">Q31</f>
        <v>▼選択してください</v>
      </c>
      <c r="D59" s="48" t="str">
        <f t="shared" ref="D59:D61" si="56">N31</f>
        <v/>
      </c>
    </row>
    <row r="60" spans="2:4" ht="24.75" customHeight="1" x14ac:dyDescent="3.5">
      <c r="B60" s="34" t="s">
        <v>242</v>
      </c>
      <c r="C60" s="47" t="str">
        <f t="shared" si="55"/>
        <v>▼選択してください</v>
      </c>
      <c r="D60" s="48" t="str">
        <f t="shared" si="56"/>
        <v/>
      </c>
    </row>
    <row r="61" spans="2:4" ht="24.75" customHeight="1" x14ac:dyDescent="3.5">
      <c r="B61" s="34" t="s">
        <v>242</v>
      </c>
      <c r="C61" s="47" t="str">
        <f t="shared" si="55"/>
        <v>▼選択してください</v>
      </c>
      <c r="D61" s="48" t="str">
        <f t="shared" si="56"/>
        <v/>
      </c>
    </row>
    <row r="62" spans="2:4" ht="24.75" customHeight="1" x14ac:dyDescent="3.5">
      <c r="B62" s="34" t="s">
        <v>242</v>
      </c>
      <c r="C62" s="47" t="str">
        <f>Q43</f>
        <v>▼選択してください</v>
      </c>
      <c r="D62" s="48" t="str">
        <f>N43</f>
        <v/>
      </c>
    </row>
    <row r="63" spans="2:4" ht="24.75" customHeight="1" x14ac:dyDescent="0.15">
      <c r="B63" s="34" t="s">
        <v>243</v>
      </c>
      <c r="C63" s="47" t="str">
        <f>AJ30</f>
        <v>▼選択してください</v>
      </c>
      <c r="D63" s="49" t="str">
        <f>AG30</f>
        <v/>
      </c>
    </row>
    <row r="64" spans="2:4" ht="24.75" customHeight="1" x14ac:dyDescent="0.15">
      <c r="B64" s="34" t="s">
        <v>243</v>
      </c>
      <c r="C64" s="47" t="str">
        <f t="shared" ref="C64:C66" si="57">AJ31</f>
        <v>▼選択してください</v>
      </c>
      <c r="D64" s="49" t="str">
        <f t="shared" ref="D64:D66" si="58">AG31</f>
        <v/>
      </c>
    </row>
    <row r="65" spans="2:4" ht="24.75" customHeight="1" x14ac:dyDescent="0.15">
      <c r="B65" s="34" t="s">
        <v>243</v>
      </c>
      <c r="C65" s="47" t="str">
        <f t="shared" si="57"/>
        <v>▼選択してください</v>
      </c>
      <c r="D65" s="49" t="str">
        <f t="shared" si="58"/>
        <v/>
      </c>
    </row>
    <row r="66" spans="2:4" ht="24.75" customHeight="1" x14ac:dyDescent="0.15">
      <c r="B66" s="34" t="s">
        <v>243</v>
      </c>
      <c r="C66" s="47" t="str">
        <f t="shared" si="57"/>
        <v>▼選択してください</v>
      </c>
      <c r="D66" s="49" t="str">
        <f t="shared" si="58"/>
        <v/>
      </c>
    </row>
    <row r="67" spans="2:4" ht="24.75" customHeight="1" x14ac:dyDescent="0.15">
      <c r="B67" s="34" t="s">
        <v>243</v>
      </c>
      <c r="C67" s="47" t="str">
        <f>AJ43</f>
        <v>▼選択してください</v>
      </c>
      <c r="D67" s="49" t="str">
        <f>AG43</f>
        <v/>
      </c>
    </row>
    <row r="68" spans="2:4" ht="24.75" customHeight="1" x14ac:dyDescent="0.15">
      <c r="B68" s="34" t="s">
        <v>244</v>
      </c>
      <c r="C68" s="47" t="str">
        <f>Q40</f>
        <v>▼選択してください</v>
      </c>
      <c r="D68" s="49" t="str">
        <f>N40</f>
        <v/>
      </c>
    </row>
    <row r="69" spans="2:4" ht="24.75" customHeight="1" x14ac:dyDescent="0.15">
      <c r="B69" s="34" t="s">
        <v>244</v>
      </c>
      <c r="C69" s="47" t="str">
        <f t="shared" ref="C69:C70" si="59">Q41</f>
        <v>▼選択してください</v>
      </c>
      <c r="D69" s="49" t="str">
        <f t="shared" ref="D69:D70" si="60">N41</f>
        <v/>
      </c>
    </row>
    <row r="70" spans="2:4" ht="24.75" customHeight="1" x14ac:dyDescent="0.15">
      <c r="B70" s="34" t="s">
        <v>244</v>
      </c>
      <c r="C70" s="47" t="str">
        <f t="shared" si="59"/>
        <v>▼選択してください</v>
      </c>
      <c r="D70" s="49" t="str">
        <f t="shared" si="60"/>
        <v/>
      </c>
    </row>
    <row r="71" spans="2:4" ht="24.75" customHeight="1" x14ac:dyDescent="0.15">
      <c r="B71" s="34" t="s">
        <v>244</v>
      </c>
      <c r="C71" s="47" t="e">
        <f>#REF!</f>
        <v>#REF!</v>
      </c>
      <c r="D71" s="49" t="e">
        <f>#REF!</f>
        <v>#REF!</v>
      </c>
    </row>
    <row r="72" spans="2:4" ht="24.75" customHeight="1" x14ac:dyDescent="0.15">
      <c r="B72" s="34" t="s">
        <v>244</v>
      </c>
      <c r="C72" s="47" t="e">
        <f>#REF!</f>
        <v>#REF!</v>
      </c>
      <c r="D72" s="49" t="e">
        <f>#REF!</f>
        <v>#REF!</v>
      </c>
    </row>
    <row r="73" spans="2:4" ht="24.75" customHeight="1" x14ac:dyDescent="0.15">
      <c r="B73" s="34" t="s">
        <v>245</v>
      </c>
      <c r="C73" s="47" t="str">
        <f>AJ40</f>
        <v>▼選択してください</v>
      </c>
      <c r="D73" s="49" t="str">
        <f>AG40</f>
        <v/>
      </c>
    </row>
    <row r="74" spans="2:4" ht="24.75" customHeight="1" x14ac:dyDescent="0.15">
      <c r="B74" s="34" t="s">
        <v>245</v>
      </c>
      <c r="C74" s="47" t="str">
        <f t="shared" ref="C74:C75" si="61">AJ41</f>
        <v>▼選択してください</v>
      </c>
      <c r="D74" s="49" t="str">
        <f t="shared" ref="D74:D75" si="62">AG41</f>
        <v/>
      </c>
    </row>
    <row r="75" spans="2:4" ht="24.75" customHeight="1" x14ac:dyDescent="0.15">
      <c r="B75" s="34" t="s">
        <v>245</v>
      </c>
      <c r="C75" s="47" t="str">
        <f t="shared" si="61"/>
        <v>▼選択してください</v>
      </c>
      <c r="D75" s="49" t="str">
        <f t="shared" si="62"/>
        <v/>
      </c>
    </row>
    <row r="76" spans="2:4" ht="24.75" customHeight="1" x14ac:dyDescent="0.15">
      <c r="B76" s="34" t="s">
        <v>245</v>
      </c>
      <c r="C76" s="47" t="e">
        <f>#REF!</f>
        <v>#REF!</v>
      </c>
      <c r="D76" s="49" t="e">
        <f>#REF!</f>
        <v>#REF!</v>
      </c>
    </row>
    <row r="77" spans="2:4" ht="24.75" customHeight="1" x14ac:dyDescent="0.15">
      <c r="B77" s="34" t="s">
        <v>245</v>
      </c>
      <c r="C77" s="47" t="e">
        <f>#REF!</f>
        <v>#REF!</v>
      </c>
      <c r="D77" s="49" t="e">
        <f>#REF!</f>
        <v>#REF!</v>
      </c>
    </row>
  </sheetData>
  <sheetProtection sheet="1" objects="1" scenarios="1"/>
  <mergeCells count="1080">
    <mergeCell ref="G18:N18"/>
    <mergeCell ref="G19:N19"/>
    <mergeCell ref="G20:N20"/>
    <mergeCell ref="G21:N21"/>
    <mergeCell ref="G22:N22"/>
    <mergeCell ref="G23:N23"/>
    <mergeCell ref="AN31:AP31"/>
    <mergeCell ref="AQ31:AR31"/>
    <mergeCell ref="AS31:AX31"/>
    <mergeCell ref="AN33:AX35"/>
    <mergeCell ref="AS29:AX29"/>
    <mergeCell ref="G13:N13"/>
    <mergeCell ref="G14:N14"/>
    <mergeCell ref="G15:N15"/>
    <mergeCell ref="G16:N16"/>
    <mergeCell ref="G17:N17"/>
    <mergeCell ref="AZ44:BF45"/>
    <mergeCell ref="AV23:AY23"/>
    <mergeCell ref="AZ23:BC23"/>
    <mergeCell ref="BD23:BG23"/>
    <mergeCell ref="BD17:BG17"/>
    <mergeCell ref="AZ16:BC16"/>
    <mergeCell ref="BD16:BG16"/>
    <mergeCell ref="X15:AA15"/>
    <mergeCell ref="AB15:AE15"/>
    <mergeCell ref="AF15:AI15"/>
    <mergeCell ref="AJ15:AM15"/>
    <mergeCell ref="AN15:AQ15"/>
    <mergeCell ref="AR15:AU15"/>
    <mergeCell ref="BD13:BG13"/>
    <mergeCell ref="BG44:BH45"/>
    <mergeCell ref="AN27:AX28"/>
    <mergeCell ref="AN29:AP29"/>
    <mergeCell ref="AQ29:AR29"/>
    <mergeCell ref="AN30:AP30"/>
    <mergeCell ref="AQ30:AR30"/>
    <mergeCell ref="AS30:AX30"/>
    <mergeCell ref="B44:M44"/>
    <mergeCell ref="N44:P44"/>
    <mergeCell ref="Q44:S44"/>
    <mergeCell ref="U44:AF44"/>
    <mergeCell ref="AG44:AI44"/>
    <mergeCell ref="AJ44:AL44"/>
    <mergeCell ref="AZ42:BH43"/>
    <mergeCell ref="C43:K43"/>
    <mergeCell ref="L43:M43"/>
    <mergeCell ref="N43:P43"/>
    <mergeCell ref="Q43:S43"/>
    <mergeCell ref="V43:AD43"/>
    <mergeCell ref="AE43:AF43"/>
    <mergeCell ref="AG43:AI43"/>
    <mergeCell ref="AJ43:AL43"/>
    <mergeCell ref="BB39:BK39"/>
    <mergeCell ref="BB37:BK37"/>
    <mergeCell ref="BB35:BK35"/>
    <mergeCell ref="BB33:BK33"/>
    <mergeCell ref="BB31:BK31"/>
    <mergeCell ref="AJ29:AL29"/>
    <mergeCell ref="AZ29:BA29"/>
    <mergeCell ref="BB29:BK29"/>
    <mergeCell ref="BO41:BR41"/>
    <mergeCell ref="BS41:BW41"/>
    <mergeCell ref="C42:K42"/>
    <mergeCell ref="L42:M42"/>
    <mergeCell ref="N42:P42"/>
    <mergeCell ref="Q42:S42"/>
    <mergeCell ref="V42:AD42"/>
    <mergeCell ref="AE42:AF42"/>
    <mergeCell ref="AG42:AI42"/>
    <mergeCell ref="AJ42:AL42"/>
    <mergeCell ref="BS40:BW40"/>
    <mergeCell ref="C41:K41"/>
    <mergeCell ref="L41:M41"/>
    <mergeCell ref="N41:P41"/>
    <mergeCell ref="Q41:S41"/>
    <mergeCell ref="V41:AD41"/>
    <mergeCell ref="AE41:AF41"/>
    <mergeCell ref="AG41:AI41"/>
    <mergeCell ref="AJ41:AL41"/>
    <mergeCell ref="BL41:BN41"/>
    <mergeCell ref="AG40:AI40"/>
    <mergeCell ref="AJ40:AL40"/>
    <mergeCell ref="AZ40:BA40"/>
    <mergeCell ref="BB40:BK40"/>
    <mergeCell ref="BL40:BN40"/>
    <mergeCell ref="BO40:BR40"/>
    <mergeCell ref="BL39:BN39"/>
    <mergeCell ref="BO39:BR39"/>
    <mergeCell ref="BS39:BW39"/>
    <mergeCell ref="C40:K40"/>
    <mergeCell ref="L40:M40"/>
    <mergeCell ref="N40:P40"/>
    <mergeCell ref="Q40:S40"/>
    <mergeCell ref="V40:AD40"/>
    <mergeCell ref="AE40:AF40"/>
    <mergeCell ref="BS38:BW38"/>
    <mergeCell ref="C39:K39"/>
    <mergeCell ref="L39:M39"/>
    <mergeCell ref="N39:P39"/>
    <mergeCell ref="Q39:S39"/>
    <mergeCell ref="V39:AD39"/>
    <mergeCell ref="AE39:AF39"/>
    <mergeCell ref="AG39:AI39"/>
    <mergeCell ref="AJ39:AL39"/>
    <mergeCell ref="AZ39:BA39"/>
    <mergeCell ref="AG38:AI38"/>
    <mergeCell ref="AJ38:AL38"/>
    <mergeCell ref="AZ38:BA38"/>
    <mergeCell ref="BB38:BK38"/>
    <mergeCell ref="BL38:BN38"/>
    <mergeCell ref="BO38:BR38"/>
    <mergeCell ref="BL37:BN37"/>
    <mergeCell ref="BO37:BR37"/>
    <mergeCell ref="BS37:BW37"/>
    <mergeCell ref="C38:K38"/>
    <mergeCell ref="L38:M38"/>
    <mergeCell ref="N38:P38"/>
    <mergeCell ref="Q38:S38"/>
    <mergeCell ref="V38:AD38"/>
    <mergeCell ref="AE38:AF38"/>
    <mergeCell ref="BS36:BW36"/>
    <mergeCell ref="C37:K37"/>
    <mergeCell ref="L37:M37"/>
    <mergeCell ref="N37:P37"/>
    <mergeCell ref="Q37:S37"/>
    <mergeCell ref="V37:AD37"/>
    <mergeCell ref="AE37:AF37"/>
    <mergeCell ref="AG37:AI37"/>
    <mergeCell ref="AJ37:AL37"/>
    <mergeCell ref="AZ37:BA37"/>
    <mergeCell ref="AG36:AI36"/>
    <mergeCell ref="AJ36:AL36"/>
    <mergeCell ref="AZ36:BA36"/>
    <mergeCell ref="BB36:BK36"/>
    <mergeCell ref="BL36:BN36"/>
    <mergeCell ref="BO36:BR36"/>
    <mergeCell ref="BL35:BN35"/>
    <mergeCell ref="BO35:BR35"/>
    <mergeCell ref="BS35:BW35"/>
    <mergeCell ref="C36:K36"/>
    <mergeCell ref="L36:M36"/>
    <mergeCell ref="N36:P36"/>
    <mergeCell ref="Q36:S36"/>
    <mergeCell ref="V36:AD36"/>
    <mergeCell ref="AE36:AF36"/>
    <mergeCell ref="BS34:BW34"/>
    <mergeCell ref="C35:K35"/>
    <mergeCell ref="L35:M35"/>
    <mergeCell ref="N35:P35"/>
    <mergeCell ref="Q35:S35"/>
    <mergeCell ref="V35:AD35"/>
    <mergeCell ref="AE35:AF35"/>
    <mergeCell ref="AG35:AI35"/>
    <mergeCell ref="AJ35:AL35"/>
    <mergeCell ref="AZ35:BA35"/>
    <mergeCell ref="AG34:AI34"/>
    <mergeCell ref="AJ34:AL34"/>
    <mergeCell ref="AZ34:BA34"/>
    <mergeCell ref="BB34:BK34"/>
    <mergeCell ref="BL34:BN34"/>
    <mergeCell ref="BO34:BR34"/>
    <mergeCell ref="BL33:BN33"/>
    <mergeCell ref="BO33:BR33"/>
    <mergeCell ref="BS33:BW33"/>
    <mergeCell ref="C34:K34"/>
    <mergeCell ref="L34:M34"/>
    <mergeCell ref="N34:P34"/>
    <mergeCell ref="Q34:S34"/>
    <mergeCell ref="V34:AD34"/>
    <mergeCell ref="AE34:AF34"/>
    <mergeCell ref="BS32:BW32"/>
    <mergeCell ref="C33:K33"/>
    <mergeCell ref="L33:M33"/>
    <mergeCell ref="N33:P33"/>
    <mergeCell ref="Q33:S33"/>
    <mergeCell ref="V33:AD33"/>
    <mergeCell ref="AE33:AF33"/>
    <mergeCell ref="AG33:AI33"/>
    <mergeCell ref="AJ33:AL33"/>
    <mergeCell ref="AZ33:BA33"/>
    <mergeCell ref="AG32:AI32"/>
    <mergeCell ref="AJ32:AL32"/>
    <mergeCell ref="AZ32:BA32"/>
    <mergeCell ref="BB32:BK32"/>
    <mergeCell ref="BL32:BN32"/>
    <mergeCell ref="BO32:BR32"/>
    <mergeCell ref="BL31:BN31"/>
    <mergeCell ref="BO31:BR31"/>
    <mergeCell ref="BS31:BW31"/>
    <mergeCell ref="C32:K32"/>
    <mergeCell ref="L32:M32"/>
    <mergeCell ref="N32:P32"/>
    <mergeCell ref="Q32:S32"/>
    <mergeCell ref="V32:AD32"/>
    <mergeCell ref="AE32:AF32"/>
    <mergeCell ref="BS30:BW30"/>
    <mergeCell ref="C31:K31"/>
    <mergeCell ref="L31:M31"/>
    <mergeCell ref="N31:P31"/>
    <mergeCell ref="Q31:S31"/>
    <mergeCell ref="V31:AD31"/>
    <mergeCell ref="AE31:AF31"/>
    <mergeCell ref="AG31:AI31"/>
    <mergeCell ref="AJ31:AL31"/>
    <mergeCell ref="AZ31:BA31"/>
    <mergeCell ref="AG30:AI30"/>
    <mergeCell ref="AJ30:AL30"/>
    <mergeCell ref="AZ30:BA30"/>
    <mergeCell ref="BB30:BK30"/>
    <mergeCell ref="BL30:BN30"/>
    <mergeCell ref="BO30:BR30"/>
    <mergeCell ref="C30:K30"/>
    <mergeCell ref="L30:M30"/>
    <mergeCell ref="N30:P30"/>
    <mergeCell ref="Q30:S30"/>
    <mergeCell ref="V30:AD30"/>
    <mergeCell ref="AE30:AF30"/>
    <mergeCell ref="BL29:BN29"/>
    <mergeCell ref="BO29:BR29"/>
    <mergeCell ref="BS29:BW29"/>
    <mergeCell ref="B27:S28"/>
    <mergeCell ref="U27:AL28"/>
    <mergeCell ref="AZ27:BW28"/>
    <mergeCell ref="C29:K29"/>
    <mergeCell ref="L29:M29"/>
    <mergeCell ref="N29:P29"/>
    <mergeCell ref="Q29:S29"/>
    <mergeCell ref="V29:AD29"/>
    <mergeCell ref="AE29:AF29"/>
    <mergeCell ref="AG29:AI29"/>
    <mergeCell ref="FT23:FU23"/>
    <mergeCell ref="FV23:FW23"/>
    <mergeCell ref="FY23:FZ23"/>
    <mergeCell ref="BH24:BJ25"/>
    <mergeCell ref="BK24:BM25"/>
    <mergeCell ref="BN24:BP25"/>
    <mergeCell ref="BQ24:BR25"/>
    <mergeCell ref="BS24:BW25"/>
    <mergeCell ref="FH23:FI23"/>
    <mergeCell ref="FJ23:FK23"/>
    <mergeCell ref="FL23:FM23"/>
    <mergeCell ref="FN23:FO23"/>
    <mergeCell ref="FP23:FQ23"/>
    <mergeCell ref="FR23:FS23"/>
    <mergeCell ref="EU23:EV23"/>
    <mergeCell ref="EW23:EX23"/>
    <mergeCell ref="EY23:EZ23"/>
    <mergeCell ref="FB23:FC23"/>
    <mergeCell ref="FD23:FE23"/>
    <mergeCell ref="FF23:FG23"/>
    <mergeCell ref="EI23:EJ23"/>
    <mergeCell ref="EK23:EL23"/>
    <mergeCell ref="EM23:EN23"/>
    <mergeCell ref="EO23:EP23"/>
    <mergeCell ref="EQ23:ER23"/>
    <mergeCell ref="ES23:ET23"/>
    <mergeCell ref="DV23:DW23"/>
    <mergeCell ref="DX23:DY23"/>
    <mergeCell ref="DZ23:EA23"/>
    <mergeCell ref="EB23:EC23"/>
    <mergeCell ref="EE23:EF23"/>
    <mergeCell ref="EG23:EH23"/>
    <mergeCell ref="DJ23:DK23"/>
    <mergeCell ref="DL23:DM23"/>
    <mergeCell ref="DN23:DO23"/>
    <mergeCell ref="DP23:DQ23"/>
    <mergeCell ref="DR23:DS23"/>
    <mergeCell ref="DT23:DU23"/>
    <mergeCell ref="CW23:CX23"/>
    <mergeCell ref="CY23:CZ23"/>
    <mergeCell ref="DA23:DB23"/>
    <mergeCell ref="DC23:DD23"/>
    <mergeCell ref="DE23:DF23"/>
    <mergeCell ref="DH23:DI23"/>
    <mergeCell ref="CK23:CL23"/>
    <mergeCell ref="CM23:CN23"/>
    <mergeCell ref="CO23:CP23"/>
    <mergeCell ref="CQ23:CR23"/>
    <mergeCell ref="CS23:CT23"/>
    <mergeCell ref="CU23:CV23"/>
    <mergeCell ref="BQ23:BR23"/>
    <mergeCell ref="BS23:BW23"/>
    <mergeCell ref="BZ23:CA23"/>
    <mergeCell ref="CC23:CD23"/>
    <mergeCell ref="CF23:CG23"/>
    <mergeCell ref="CH23:CI23"/>
    <mergeCell ref="BH23:BJ23"/>
    <mergeCell ref="BK23:BM23"/>
    <mergeCell ref="BN23:BP23"/>
    <mergeCell ref="X23:AA23"/>
    <mergeCell ref="AB23:AE23"/>
    <mergeCell ref="AF23:AI23"/>
    <mergeCell ref="AJ23:AM23"/>
    <mergeCell ref="AN23:AQ23"/>
    <mergeCell ref="AR23:AU23"/>
    <mergeCell ref="D23:F23"/>
    <mergeCell ref="O23:P23"/>
    <mergeCell ref="R23:S23"/>
    <mergeCell ref="T23:W23"/>
    <mergeCell ref="FN22:FO22"/>
    <mergeCell ref="FP22:FQ22"/>
    <mergeCell ref="FR22:FS22"/>
    <mergeCell ref="FT22:FU22"/>
    <mergeCell ref="DP22:DQ22"/>
    <mergeCell ref="DR22:DS22"/>
    <mergeCell ref="DT22:DU22"/>
    <mergeCell ref="DV22:DW22"/>
    <mergeCell ref="DX22:DY22"/>
    <mergeCell ref="DZ22:EA22"/>
    <mergeCell ref="DC22:DD22"/>
    <mergeCell ref="DE22:DF22"/>
    <mergeCell ref="DH22:DI22"/>
    <mergeCell ref="DJ22:DK22"/>
    <mergeCell ref="DL22:DM22"/>
    <mergeCell ref="DN22:DO22"/>
    <mergeCell ref="CQ22:CR22"/>
    <mergeCell ref="CS22:CT22"/>
    <mergeCell ref="CU22:CV22"/>
    <mergeCell ref="FV22:FW22"/>
    <mergeCell ref="FY22:FZ22"/>
    <mergeCell ref="FB22:FC22"/>
    <mergeCell ref="FD22:FE22"/>
    <mergeCell ref="FF22:FG22"/>
    <mergeCell ref="FH22:FI22"/>
    <mergeCell ref="FJ22:FK22"/>
    <mergeCell ref="FL22:FM22"/>
    <mergeCell ref="EO22:EP22"/>
    <mergeCell ref="EQ22:ER22"/>
    <mergeCell ref="ES22:ET22"/>
    <mergeCell ref="EU22:EV22"/>
    <mergeCell ref="EW22:EX22"/>
    <mergeCell ref="EY22:EZ22"/>
    <mergeCell ref="EB22:EC22"/>
    <mergeCell ref="EE22:EF22"/>
    <mergeCell ref="EG22:EH22"/>
    <mergeCell ref="EI22:EJ22"/>
    <mergeCell ref="EK22:EL22"/>
    <mergeCell ref="EM22:EN22"/>
    <mergeCell ref="CW22:CX22"/>
    <mergeCell ref="CY22:CZ22"/>
    <mergeCell ref="DA22:DB22"/>
    <mergeCell ref="CC22:CD22"/>
    <mergeCell ref="CF22:CG22"/>
    <mergeCell ref="CH22:CI22"/>
    <mergeCell ref="CK22:CL22"/>
    <mergeCell ref="CM22:CN22"/>
    <mergeCell ref="CO22:CP22"/>
    <mergeCell ref="BH22:BJ22"/>
    <mergeCell ref="BK22:BM22"/>
    <mergeCell ref="BN22:BP22"/>
    <mergeCell ref="BQ22:BR22"/>
    <mergeCell ref="BS22:BW22"/>
    <mergeCell ref="BZ22:CA22"/>
    <mergeCell ref="AJ22:AM22"/>
    <mergeCell ref="AN22:AQ22"/>
    <mergeCell ref="AR22:AU22"/>
    <mergeCell ref="AV22:AY22"/>
    <mergeCell ref="AZ22:BC22"/>
    <mergeCell ref="BD22:BG22"/>
    <mergeCell ref="FY21:FZ21"/>
    <mergeCell ref="D22:F22"/>
    <mergeCell ref="O22:P22"/>
    <mergeCell ref="R22:S22"/>
    <mergeCell ref="T22:W22"/>
    <mergeCell ref="X22:AA22"/>
    <mergeCell ref="AB22:AE22"/>
    <mergeCell ref="AF22:AI22"/>
    <mergeCell ref="FL21:FM21"/>
    <mergeCell ref="FN21:FO21"/>
    <mergeCell ref="FP21:FQ21"/>
    <mergeCell ref="FR21:FS21"/>
    <mergeCell ref="FT21:FU21"/>
    <mergeCell ref="FV21:FW21"/>
    <mergeCell ref="EY21:EZ21"/>
    <mergeCell ref="FB21:FC21"/>
    <mergeCell ref="FD21:FE21"/>
    <mergeCell ref="FF21:FG21"/>
    <mergeCell ref="FH21:FI21"/>
    <mergeCell ref="FJ21:FK21"/>
    <mergeCell ref="EM21:EN21"/>
    <mergeCell ref="EO21:EP21"/>
    <mergeCell ref="EQ21:ER21"/>
    <mergeCell ref="ES21:ET21"/>
    <mergeCell ref="EU21:EV21"/>
    <mergeCell ref="EW21:EX21"/>
    <mergeCell ref="DZ21:EA21"/>
    <mergeCell ref="EB21:EC21"/>
    <mergeCell ref="EE21:EF21"/>
    <mergeCell ref="EG21:EH21"/>
    <mergeCell ref="EI21:EJ21"/>
    <mergeCell ref="EK21:EL21"/>
    <mergeCell ref="DN21:DO21"/>
    <mergeCell ref="DP21:DQ21"/>
    <mergeCell ref="DR21:DS21"/>
    <mergeCell ref="DT21:DU21"/>
    <mergeCell ref="DV21:DW21"/>
    <mergeCell ref="DX21:DY21"/>
    <mergeCell ref="DA21:DB21"/>
    <mergeCell ref="DC21:DD21"/>
    <mergeCell ref="DE21:DF21"/>
    <mergeCell ref="DH21:DI21"/>
    <mergeCell ref="DJ21:DK21"/>
    <mergeCell ref="DL21:DM21"/>
    <mergeCell ref="CO21:CP21"/>
    <mergeCell ref="CQ21:CR21"/>
    <mergeCell ref="CS21:CT21"/>
    <mergeCell ref="CU21:CV21"/>
    <mergeCell ref="CW21:CX21"/>
    <mergeCell ref="CY21:CZ21"/>
    <mergeCell ref="BZ21:CA21"/>
    <mergeCell ref="CC21:CD21"/>
    <mergeCell ref="CF21:CG21"/>
    <mergeCell ref="CH21:CI21"/>
    <mergeCell ref="CK21:CL21"/>
    <mergeCell ref="CM21:CN21"/>
    <mergeCell ref="BD21:BG21"/>
    <mergeCell ref="BH21:BJ21"/>
    <mergeCell ref="BK21:BM21"/>
    <mergeCell ref="BN21:BP21"/>
    <mergeCell ref="BQ21:BR21"/>
    <mergeCell ref="BS21:BW21"/>
    <mergeCell ref="AF21:AI21"/>
    <mergeCell ref="AJ21:AM21"/>
    <mergeCell ref="AN21:AQ21"/>
    <mergeCell ref="AR21:AU21"/>
    <mergeCell ref="AV21:AY21"/>
    <mergeCell ref="AZ21:BC21"/>
    <mergeCell ref="FV20:FW20"/>
    <mergeCell ref="FY20:FZ20"/>
    <mergeCell ref="D21:F21"/>
    <mergeCell ref="O21:P21"/>
    <mergeCell ref="R21:S21"/>
    <mergeCell ref="T21:W21"/>
    <mergeCell ref="X21:AA21"/>
    <mergeCell ref="AB21:AE21"/>
    <mergeCell ref="FJ20:FK20"/>
    <mergeCell ref="FL20:FM20"/>
    <mergeCell ref="FN20:FO20"/>
    <mergeCell ref="FP20:FQ20"/>
    <mergeCell ref="FR20:FS20"/>
    <mergeCell ref="FT20:FU20"/>
    <mergeCell ref="EW20:EX20"/>
    <mergeCell ref="EY20:EZ20"/>
    <mergeCell ref="FB20:FC20"/>
    <mergeCell ref="FD20:FE20"/>
    <mergeCell ref="FF20:FG20"/>
    <mergeCell ref="FH20:FI20"/>
    <mergeCell ref="EK20:EL20"/>
    <mergeCell ref="EM20:EN20"/>
    <mergeCell ref="EO20:EP20"/>
    <mergeCell ref="EQ20:ER20"/>
    <mergeCell ref="ES20:ET20"/>
    <mergeCell ref="EU20:EV20"/>
    <mergeCell ref="DX20:DY20"/>
    <mergeCell ref="DZ20:EA20"/>
    <mergeCell ref="EB20:EC20"/>
    <mergeCell ref="EE20:EF20"/>
    <mergeCell ref="EG20:EH20"/>
    <mergeCell ref="EI20:EJ20"/>
    <mergeCell ref="DL20:DM20"/>
    <mergeCell ref="DN20:DO20"/>
    <mergeCell ref="DP20:DQ20"/>
    <mergeCell ref="DR20:DS20"/>
    <mergeCell ref="DT20:DU20"/>
    <mergeCell ref="DV20:DW20"/>
    <mergeCell ref="CY20:CZ20"/>
    <mergeCell ref="DA20:DB20"/>
    <mergeCell ref="DC20:DD20"/>
    <mergeCell ref="DE20:DF20"/>
    <mergeCell ref="DH20:DI20"/>
    <mergeCell ref="DJ20:DK20"/>
    <mergeCell ref="CM20:CN20"/>
    <mergeCell ref="CO20:CP20"/>
    <mergeCell ref="CQ20:CR20"/>
    <mergeCell ref="CS20:CT20"/>
    <mergeCell ref="CU20:CV20"/>
    <mergeCell ref="CW20:CX20"/>
    <mergeCell ref="BS20:BW20"/>
    <mergeCell ref="BZ20:CA20"/>
    <mergeCell ref="CC20:CD20"/>
    <mergeCell ref="CF20:CG20"/>
    <mergeCell ref="CH20:CI20"/>
    <mergeCell ref="CK20:CL20"/>
    <mergeCell ref="AZ20:BC20"/>
    <mergeCell ref="BD20:BG20"/>
    <mergeCell ref="BH20:BJ20"/>
    <mergeCell ref="BK20:BM20"/>
    <mergeCell ref="BN20:BP20"/>
    <mergeCell ref="BQ20:BR20"/>
    <mergeCell ref="AB20:AE20"/>
    <mergeCell ref="AF20:AI20"/>
    <mergeCell ref="AJ20:AM20"/>
    <mergeCell ref="AN20:AQ20"/>
    <mergeCell ref="AR20:AU20"/>
    <mergeCell ref="AV20:AY20"/>
    <mergeCell ref="FT19:FU19"/>
    <mergeCell ref="FV19:FW19"/>
    <mergeCell ref="FY19:FZ19"/>
    <mergeCell ref="D20:F20"/>
    <mergeCell ref="O20:P20"/>
    <mergeCell ref="R20:S20"/>
    <mergeCell ref="T20:W20"/>
    <mergeCell ref="X20:AA20"/>
    <mergeCell ref="FH19:FI19"/>
    <mergeCell ref="FJ19:FK19"/>
    <mergeCell ref="FL19:FM19"/>
    <mergeCell ref="FN19:FO19"/>
    <mergeCell ref="FP19:FQ19"/>
    <mergeCell ref="FR19:FS19"/>
    <mergeCell ref="EU19:EV19"/>
    <mergeCell ref="EW19:EX19"/>
    <mergeCell ref="EY19:EZ19"/>
    <mergeCell ref="FB19:FC19"/>
    <mergeCell ref="FD19:FE19"/>
    <mergeCell ref="FF19:FG19"/>
    <mergeCell ref="EI19:EJ19"/>
    <mergeCell ref="EK19:EL19"/>
    <mergeCell ref="EM19:EN19"/>
    <mergeCell ref="EO19:EP19"/>
    <mergeCell ref="EQ19:ER19"/>
    <mergeCell ref="ES19:ET19"/>
    <mergeCell ref="DV19:DW19"/>
    <mergeCell ref="DX19:DY19"/>
    <mergeCell ref="DZ19:EA19"/>
    <mergeCell ref="EB19:EC19"/>
    <mergeCell ref="EE19:EF19"/>
    <mergeCell ref="EG19:EH19"/>
    <mergeCell ref="DJ19:DK19"/>
    <mergeCell ref="DL19:DM19"/>
    <mergeCell ref="DN19:DO19"/>
    <mergeCell ref="DP19:DQ19"/>
    <mergeCell ref="DR19:DS19"/>
    <mergeCell ref="DT19:DU19"/>
    <mergeCell ref="CW19:CX19"/>
    <mergeCell ref="CY19:CZ19"/>
    <mergeCell ref="DA19:DB19"/>
    <mergeCell ref="DC19:DD19"/>
    <mergeCell ref="DE19:DF19"/>
    <mergeCell ref="DH19:DI19"/>
    <mergeCell ref="CK19:CL19"/>
    <mergeCell ref="CM19:CN19"/>
    <mergeCell ref="CO19:CP19"/>
    <mergeCell ref="CQ19:CR19"/>
    <mergeCell ref="CS19:CT19"/>
    <mergeCell ref="CU19:CV19"/>
    <mergeCell ref="BQ19:BR19"/>
    <mergeCell ref="BS19:BW19"/>
    <mergeCell ref="BZ19:CA19"/>
    <mergeCell ref="CC19:CD19"/>
    <mergeCell ref="CF19:CG19"/>
    <mergeCell ref="CH19:CI19"/>
    <mergeCell ref="AV19:AY19"/>
    <mergeCell ref="AZ19:BC19"/>
    <mergeCell ref="BD19:BG19"/>
    <mergeCell ref="BH19:BJ19"/>
    <mergeCell ref="BK19:BM19"/>
    <mergeCell ref="BN19:BP19"/>
    <mergeCell ref="X19:AA19"/>
    <mergeCell ref="AB19:AE19"/>
    <mergeCell ref="AF19:AI19"/>
    <mergeCell ref="AJ19:AM19"/>
    <mergeCell ref="AN19:AQ19"/>
    <mergeCell ref="AR19:AU19"/>
    <mergeCell ref="D19:F19"/>
    <mergeCell ref="O19:P19"/>
    <mergeCell ref="R19:S19"/>
    <mergeCell ref="T19:W19"/>
    <mergeCell ref="FN18:FO18"/>
    <mergeCell ref="FP18:FQ18"/>
    <mergeCell ref="FR18:FS18"/>
    <mergeCell ref="FT18:FU18"/>
    <mergeCell ref="FV18:FW18"/>
    <mergeCell ref="FY18:FZ18"/>
    <mergeCell ref="FB18:FC18"/>
    <mergeCell ref="FD18:FE18"/>
    <mergeCell ref="FF18:FG18"/>
    <mergeCell ref="FH18:FI18"/>
    <mergeCell ref="FJ18:FK18"/>
    <mergeCell ref="FL18:FM18"/>
    <mergeCell ref="EO18:EP18"/>
    <mergeCell ref="EQ18:ER18"/>
    <mergeCell ref="ES18:ET18"/>
    <mergeCell ref="EU18:EV18"/>
    <mergeCell ref="EW18:EX18"/>
    <mergeCell ref="EY18:EZ18"/>
    <mergeCell ref="EB18:EC18"/>
    <mergeCell ref="EE18:EF18"/>
    <mergeCell ref="EG18:EH18"/>
    <mergeCell ref="EI18:EJ18"/>
    <mergeCell ref="EK18:EL18"/>
    <mergeCell ref="EM18:EN18"/>
    <mergeCell ref="DP18:DQ18"/>
    <mergeCell ref="DR18:DS18"/>
    <mergeCell ref="DT18:DU18"/>
    <mergeCell ref="DV18:DW18"/>
    <mergeCell ref="DX18:DY18"/>
    <mergeCell ref="DZ18:EA18"/>
    <mergeCell ref="DC18:DD18"/>
    <mergeCell ref="DE18:DF18"/>
    <mergeCell ref="DH18:DI18"/>
    <mergeCell ref="DJ18:DK18"/>
    <mergeCell ref="DL18:DM18"/>
    <mergeCell ref="DN18:DO18"/>
    <mergeCell ref="CQ18:CR18"/>
    <mergeCell ref="CS18:CT18"/>
    <mergeCell ref="CU18:CV18"/>
    <mergeCell ref="CW18:CX18"/>
    <mergeCell ref="CY18:CZ18"/>
    <mergeCell ref="DA18:DB18"/>
    <mergeCell ref="CC18:CD18"/>
    <mergeCell ref="CF18:CG18"/>
    <mergeCell ref="CH18:CI18"/>
    <mergeCell ref="CK18:CL18"/>
    <mergeCell ref="CM18:CN18"/>
    <mergeCell ref="CO18:CP18"/>
    <mergeCell ref="BH18:BJ18"/>
    <mergeCell ref="BK18:BM18"/>
    <mergeCell ref="BN18:BP18"/>
    <mergeCell ref="BQ18:BR18"/>
    <mergeCell ref="BS18:BW18"/>
    <mergeCell ref="BZ18:CA18"/>
    <mergeCell ref="AJ18:AM18"/>
    <mergeCell ref="AN18:AQ18"/>
    <mergeCell ref="AR18:AU18"/>
    <mergeCell ref="AV18:AY18"/>
    <mergeCell ref="AZ18:BC18"/>
    <mergeCell ref="BD18:BG18"/>
    <mergeCell ref="FY17:FZ17"/>
    <mergeCell ref="D18:F18"/>
    <mergeCell ref="O18:P18"/>
    <mergeCell ref="R18:S18"/>
    <mergeCell ref="T18:W18"/>
    <mergeCell ref="X18:AA18"/>
    <mergeCell ref="AB18:AE18"/>
    <mergeCell ref="AF18:AI18"/>
    <mergeCell ref="FL17:FM17"/>
    <mergeCell ref="FN17:FO17"/>
    <mergeCell ref="FP17:FQ17"/>
    <mergeCell ref="FR17:FS17"/>
    <mergeCell ref="FT17:FU17"/>
    <mergeCell ref="FV17:FW17"/>
    <mergeCell ref="EY17:EZ17"/>
    <mergeCell ref="FB17:FC17"/>
    <mergeCell ref="FD17:FE17"/>
    <mergeCell ref="FF17:FG17"/>
    <mergeCell ref="FH17:FI17"/>
    <mergeCell ref="FJ17:FK17"/>
    <mergeCell ref="EM17:EN17"/>
    <mergeCell ref="EO17:EP17"/>
    <mergeCell ref="EQ17:ER17"/>
    <mergeCell ref="ES17:ET17"/>
    <mergeCell ref="EU17:EV17"/>
    <mergeCell ref="EW17:EX17"/>
    <mergeCell ref="DZ17:EA17"/>
    <mergeCell ref="EB17:EC17"/>
    <mergeCell ref="EE17:EF17"/>
    <mergeCell ref="EG17:EH17"/>
    <mergeCell ref="EI17:EJ17"/>
    <mergeCell ref="EK17:EL17"/>
    <mergeCell ref="DN17:DO17"/>
    <mergeCell ref="DP17:DQ17"/>
    <mergeCell ref="DR17:DS17"/>
    <mergeCell ref="DT17:DU17"/>
    <mergeCell ref="DV17:DW17"/>
    <mergeCell ref="DX17:DY17"/>
    <mergeCell ref="DA17:DB17"/>
    <mergeCell ref="DC17:DD17"/>
    <mergeCell ref="DE17:DF17"/>
    <mergeCell ref="DH17:DI17"/>
    <mergeCell ref="DJ17:DK17"/>
    <mergeCell ref="DL17:DM17"/>
    <mergeCell ref="CO17:CP17"/>
    <mergeCell ref="CQ17:CR17"/>
    <mergeCell ref="CS17:CT17"/>
    <mergeCell ref="CU17:CV17"/>
    <mergeCell ref="CW17:CX17"/>
    <mergeCell ref="CY17:CZ17"/>
    <mergeCell ref="BZ17:CA17"/>
    <mergeCell ref="CC17:CD17"/>
    <mergeCell ref="CF17:CG17"/>
    <mergeCell ref="CH17:CI17"/>
    <mergeCell ref="CK17:CL17"/>
    <mergeCell ref="CM17:CN17"/>
    <mergeCell ref="BH17:BJ17"/>
    <mergeCell ref="BK17:BM17"/>
    <mergeCell ref="BN17:BP17"/>
    <mergeCell ref="BQ17:BR17"/>
    <mergeCell ref="BS17:BW17"/>
    <mergeCell ref="AF17:AI17"/>
    <mergeCell ref="AJ17:AM17"/>
    <mergeCell ref="AN17:AQ17"/>
    <mergeCell ref="AR17:AU17"/>
    <mergeCell ref="AV17:AY17"/>
    <mergeCell ref="AZ17:BC17"/>
    <mergeCell ref="FV16:FW16"/>
    <mergeCell ref="FY16:FZ16"/>
    <mergeCell ref="D17:F17"/>
    <mergeCell ref="O17:P17"/>
    <mergeCell ref="R17:S17"/>
    <mergeCell ref="T17:W17"/>
    <mergeCell ref="X17:AA17"/>
    <mergeCell ref="AB17:AE17"/>
    <mergeCell ref="FJ16:FK16"/>
    <mergeCell ref="FL16:FM16"/>
    <mergeCell ref="FN16:FO16"/>
    <mergeCell ref="FP16:FQ16"/>
    <mergeCell ref="FR16:FS16"/>
    <mergeCell ref="FT16:FU16"/>
    <mergeCell ref="EW16:EX16"/>
    <mergeCell ref="EY16:EZ16"/>
    <mergeCell ref="FB16:FC16"/>
    <mergeCell ref="FD16:FE16"/>
    <mergeCell ref="FF16:FG16"/>
    <mergeCell ref="FH16:FI16"/>
    <mergeCell ref="EK16:EL16"/>
    <mergeCell ref="EM16:EN16"/>
    <mergeCell ref="EO16:EP16"/>
    <mergeCell ref="EQ16:ER16"/>
    <mergeCell ref="ES16:ET16"/>
    <mergeCell ref="EU16:EV16"/>
    <mergeCell ref="DX16:DY16"/>
    <mergeCell ref="DZ16:EA16"/>
    <mergeCell ref="EB16:EC16"/>
    <mergeCell ref="EE16:EF16"/>
    <mergeCell ref="EG16:EH16"/>
    <mergeCell ref="EI16:EJ16"/>
    <mergeCell ref="DL16:DM16"/>
    <mergeCell ref="DN16:DO16"/>
    <mergeCell ref="DP16:DQ16"/>
    <mergeCell ref="DR16:DS16"/>
    <mergeCell ref="DT16:DU16"/>
    <mergeCell ref="DV16:DW16"/>
    <mergeCell ref="CY16:CZ16"/>
    <mergeCell ref="DA16:DB16"/>
    <mergeCell ref="DC16:DD16"/>
    <mergeCell ref="DE16:DF16"/>
    <mergeCell ref="DH16:DI16"/>
    <mergeCell ref="DJ16:DK16"/>
    <mergeCell ref="CM16:CN16"/>
    <mergeCell ref="CO16:CP16"/>
    <mergeCell ref="CQ16:CR16"/>
    <mergeCell ref="CS16:CT16"/>
    <mergeCell ref="CU16:CV16"/>
    <mergeCell ref="CW16:CX16"/>
    <mergeCell ref="BS16:BW16"/>
    <mergeCell ref="BZ16:CA16"/>
    <mergeCell ref="CC16:CD16"/>
    <mergeCell ref="CF16:CG16"/>
    <mergeCell ref="CH16:CI16"/>
    <mergeCell ref="CK16:CL16"/>
    <mergeCell ref="BH16:BJ16"/>
    <mergeCell ref="BK16:BM16"/>
    <mergeCell ref="BN16:BP16"/>
    <mergeCell ref="BQ16:BR16"/>
    <mergeCell ref="AB16:AE16"/>
    <mergeCell ref="AF16:AI16"/>
    <mergeCell ref="AJ16:AM16"/>
    <mergeCell ref="AN16:AQ16"/>
    <mergeCell ref="AR16:AU16"/>
    <mergeCell ref="AV16:AY16"/>
    <mergeCell ref="FT15:FU15"/>
    <mergeCell ref="FV15:FW15"/>
    <mergeCell ref="FY15:FZ15"/>
    <mergeCell ref="D16:F16"/>
    <mergeCell ref="O16:P16"/>
    <mergeCell ref="R16:S16"/>
    <mergeCell ref="T16:W16"/>
    <mergeCell ref="X16:AA16"/>
    <mergeCell ref="FH15:FI15"/>
    <mergeCell ref="FJ15:FK15"/>
    <mergeCell ref="FL15:FM15"/>
    <mergeCell ref="FN15:FO15"/>
    <mergeCell ref="FP15:FQ15"/>
    <mergeCell ref="FR15:FS15"/>
    <mergeCell ref="EU15:EV15"/>
    <mergeCell ref="EW15:EX15"/>
    <mergeCell ref="EY15:EZ15"/>
    <mergeCell ref="FB15:FC15"/>
    <mergeCell ref="FD15:FE15"/>
    <mergeCell ref="FF15:FG15"/>
    <mergeCell ref="EI15:EJ15"/>
    <mergeCell ref="EK15:EL15"/>
    <mergeCell ref="EM15:EN15"/>
    <mergeCell ref="EO15:EP15"/>
    <mergeCell ref="EQ15:ER15"/>
    <mergeCell ref="ES15:ET15"/>
    <mergeCell ref="DV15:DW15"/>
    <mergeCell ref="DX15:DY15"/>
    <mergeCell ref="DZ15:EA15"/>
    <mergeCell ref="EB15:EC15"/>
    <mergeCell ref="EE15:EF15"/>
    <mergeCell ref="EG15:EH15"/>
    <mergeCell ref="DJ15:DK15"/>
    <mergeCell ref="DL15:DM15"/>
    <mergeCell ref="DN15:DO15"/>
    <mergeCell ref="DP15:DQ15"/>
    <mergeCell ref="DR15:DS15"/>
    <mergeCell ref="DT15:DU15"/>
    <mergeCell ref="CW15:CX15"/>
    <mergeCell ref="CY15:CZ15"/>
    <mergeCell ref="DA15:DB15"/>
    <mergeCell ref="DC15:DD15"/>
    <mergeCell ref="DE15:DF15"/>
    <mergeCell ref="DH15:DI15"/>
    <mergeCell ref="CK15:CL15"/>
    <mergeCell ref="CM15:CN15"/>
    <mergeCell ref="CO15:CP15"/>
    <mergeCell ref="CQ15:CR15"/>
    <mergeCell ref="CS15:CT15"/>
    <mergeCell ref="CU15:CV15"/>
    <mergeCell ref="BQ15:BR15"/>
    <mergeCell ref="BS15:BW15"/>
    <mergeCell ref="BZ15:CA15"/>
    <mergeCell ref="CC15:CD15"/>
    <mergeCell ref="CF15:CG15"/>
    <mergeCell ref="CH15:CI15"/>
    <mergeCell ref="AV15:AY15"/>
    <mergeCell ref="AZ15:BC15"/>
    <mergeCell ref="BD15:BG15"/>
    <mergeCell ref="BH15:BJ15"/>
    <mergeCell ref="BK15:BM15"/>
    <mergeCell ref="BN15:BP15"/>
    <mergeCell ref="D15:F15"/>
    <mergeCell ref="O15:P15"/>
    <mergeCell ref="R15:S15"/>
    <mergeCell ref="T15:W15"/>
    <mergeCell ref="FN14:FO14"/>
    <mergeCell ref="FP14:FQ14"/>
    <mergeCell ref="FR14:FS14"/>
    <mergeCell ref="FT14:FU14"/>
    <mergeCell ref="FV14:FW14"/>
    <mergeCell ref="FY14:FZ14"/>
    <mergeCell ref="FB14:FC14"/>
    <mergeCell ref="FD14:FE14"/>
    <mergeCell ref="FF14:FG14"/>
    <mergeCell ref="FH14:FI14"/>
    <mergeCell ref="FJ14:FK14"/>
    <mergeCell ref="FL14:FM14"/>
    <mergeCell ref="EO14:EP14"/>
    <mergeCell ref="EQ14:ER14"/>
    <mergeCell ref="ES14:ET14"/>
    <mergeCell ref="EU14:EV14"/>
    <mergeCell ref="EW14:EX14"/>
    <mergeCell ref="EY14:EZ14"/>
    <mergeCell ref="EB14:EC14"/>
    <mergeCell ref="EE14:EF14"/>
    <mergeCell ref="EG14:EH14"/>
    <mergeCell ref="EI14:EJ14"/>
    <mergeCell ref="EK14:EL14"/>
    <mergeCell ref="EM14:EN14"/>
    <mergeCell ref="DP14:DQ14"/>
    <mergeCell ref="DR14:DS14"/>
    <mergeCell ref="DT14:DU14"/>
    <mergeCell ref="DV14:DW14"/>
    <mergeCell ref="DX14:DY14"/>
    <mergeCell ref="DZ14:EA14"/>
    <mergeCell ref="DC14:DD14"/>
    <mergeCell ref="DE14:DF14"/>
    <mergeCell ref="DH14:DI14"/>
    <mergeCell ref="DJ14:DK14"/>
    <mergeCell ref="DL14:DM14"/>
    <mergeCell ref="DN14:DO14"/>
    <mergeCell ref="CQ14:CR14"/>
    <mergeCell ref="CS14:CT14"/>
    <mergeCell ref="CU14:CV14"/>
    <mergeCell ref="CW14:CX14"/>
    <mergeCell ref="CY14:CZ14"/>
    <mergeCell ref="DA14:DB14"/>
    <mergeCell ref="CC14:CD14"/>
    <mergeCell ref="CF14:CG14"/>
    <mergeCell ref="CH14:CI14"/>
    <mergeCell ref="CK14:CL14"/>
    <mergeCell ref="CM14:CN14"/>
    <mergeCell ref="CO14:CP14"/>
    <mergeCell ref="BH14:BJ14"/>
    <mergeCell ref="BK14:BM14"/>
    <mergeCell ref="BN14:BP14"/>
    <mergeCell ref="BQ14:BR14"/>
    <mergeCell ref="BS14:BW14"/>
    <mergeCell ref="BZ14:CA14"/>
    <mergeCell ref="AJ14:AM14"/>
    <mergeCell ref="AN14:AQ14"/>
    <mergeCell ref="AR14:AU14"/>
    <mergeCell ref="AV14:AY14"/>
    <mergeCell ref="AZ14:BC14"/>
    <mergeCell ref="BD14:BG14"/>
    <mergeCell ref="FY13:FZ13"/>
    <mergeCell ref="D14:F14"/>
    <mergeCell ref="O14:P14"/>
    <mergeCell ref="R14:S14"/>
    <mergeCell ref="T14:W14"/>
    <mergeCell ref="X14:AA14"/>
    <mergeCell ref="AB14:AE14"/>
    <mergeCell ref="AF14:AI14"/>
    <mergeCell ref="FL13:FM13"/>
    <mergeCell ref="FN13:FO13"/>
    <mergeCell ref="FP13:FQ13"/>
    <mergeCell ref="FR13:FS13"/>
    <mergeCell ref="FT13:FU13"/>
    <mergeCell ref="FV13:FW13"/>
    <mergeCell ref="EY13:EZ13"/>
    <mergeCell ref="FB13:FC13"/>
    <mergeCell ref="FD13:FE13"/>
    <mergeCell ref="FF13:FG13"/>
    <mergeCell ref="FH13:FI13"/>
    <mergeCell ref="FJ13:FK13"/>
    <mergeCell ref="EM13:EN13"/>
    <mergeCell ref="EO13:EP13"/>
    <mergeCell ref="EQ13:ER13"/>
    <mergeCell ref="ES13:ET13"/>
    <mergeCell ref="EU13:EV13"/>
    <mergeCell ref="EW13:EX13"/>
    <mergeCell ref="DZ13:EA13"/>
    <mergeCell ref="EB13:EC13"/>
    <mergeCell ref="EE13:EF13"/>
    <mergeCell ref="EG13:EH13"/>
    <mergeCell ref="EI13:EJ13"/>
    <mergeCell ref="EK13:EL13"/>
    <mergeCell ref="DN13:DO13"/>
    <mergeCell ref="DP13:DQ13"/>
    <mergeCell ref="DR13:DS13"/>
    <mergeCell ref="DT13:DU13"/>
    <mergeCell ref="DV13:DW13"/>
    <mergeCell ref="DX13:DY13"/>
    <mergeCell ref="DA13:DB13"/>
    <mergeCell ref="DC13:DD13"/>
    <mergeCell ref="DE13:DF13"/>
    <mergeCell ref="DH13:DI13"/>
    <mergeCell ref="DJ13:DK13"/>
    <mergeCell ref="DL13:DM13"/>
    <mergeCell ref="CO13:CP13"/>
    <mergeCell ref="CQ13:CR13"/>
    <mergeCell ref="CS13:CT13"/>
    <mergeCell ref="CU13:CV13"/>
    <mergeCell ref="CW13:CX13"/>
    <mergeCell ref="CY13:CZ13"/>
    <mergeCell ref="BZ13:CA13"/>
    <mergeCell ref="CC13:CD13"/>
    <mergeCell ref="CF13:CG13"/>
    <mergeCell ref="CH13:CI13"/>
    <mergeCell ref="CK13:CL13"/>
    <mergeCell ref="CM13:CN13"/>
    <mergeCell ref="BH13:BJ13"/>
    <mergeCell ref="BK13:BM13"/>
    <mergeCell ref="BN13:BP13"/>
    <mergeCell ref="BQ13:BR13"/>
    <mergeCell ref="BS13:BW13"/>
    <mergeCell ref="AF13:AI13"/>
    <mergeCell ref="AJ13:AM13"/>
    <mergeCell ref="AN13:AQ13"/>
    <mergeCell ref="AR13:AU13"/>
    <mergeCell ref="AV13:AY13"/>
    <mergeCell ref="AZ13:BC13"/>
    <mergeCell ref="FV12:FW12"/>
    <mergeCell ref="FY12:FZ12"/>
    <mergeCell ref="D13:F13"/>
    <mergeCell ref="O13:P13"/>
    <mergeCell ref="R13:S13"/>
    <mergeCell ref="T13:W13"/>
    <mergeCell ref="X13:AA13"/>
    <mergeCell ref="AB13:AE13"/>
    <mergeCell ref="FJ12:FK12"/>
    <mergeCell ref="FL12:FM12"/>
    <mergeCell ref="FN12:FO12"/>
    <mergeCell ref="FP12:FQ12"/>
    <mergeCell ref="FR12:FS12"/>
    <mergeCell ref="FT12:FU12"/>
    <mergeCell ref="EW12:EX12"/>
    <mergeCell ref="EY12:EZ12"/>
    <mergeCell ref="FB12:FC12"/>
    <mergeCell ref="FD12:FE12"/>
    <mergeCell ref="FF12:FG12"/>
    <mergeCell ref="FH12:FI12"/>
    <mergeCell ref="EK12:EL12"/>
    <mergeCell ref="EM12:EN12"/>
    <mergeCell ref="EO12:EP12"/>
    <mergeCell ref="EQ12:ER12"/>
    <mergeCell ref="ES12:ET12"/>
    <mergeCell ref="EU12:EV12"/>
    <mergeCell ref="DX12:DY12"/>
    <mergeCell ref="DZ12:EA12"/>
    <mergeCell ref="EB12:EC12"/>
    <mergeCell ref="EE12:EF12"/>
    <mergeCell ref="EG12:EH12"/>
    <mergeCell ref="EI12:EJ12"/>
    <mergeCell ref="DL12:DM12"/>
    <mergeCell ref="DN12:DO12"/>
    <mergeCell ref="DP12:DQ12"/>
    <mergeCell ref="DR12:DS12"/>
    <mergeCell ref="DT12:DU12"/>
    <mergeCell ref="DV12:DW12"/>
    <mergeCell ref="AF11:AI11"/>
    <mergeCell ref="AJ11:AM11"/>
    <mergeCell ref="AN11:AQ11"/>
    <mergeCell ref="AF10:AI10"/>
    <mergeCell ref="AJ10:AM10"/>
    <mergeCell ref="AN10:AQ10"/>
    <mergeCell ref="AR10:AU10"/>
    <mergeCell ref="AV10:AY10"/>
    <mergeCell ref="AZ10:BC10"/>
    <mergeCell ref="CY12:CZ12"/>
    <mergeCell ref="DA12:DB12"/>
    <mergeCell ref="DC12:DD12"/>
    <mergeCell ref="DE12:DF12"/>
    <mergeCell ref="DH12:DI12"/>
    <mergeCell ref="DJ12:DK12"/>
    <mergeCell ref="CM12:CN12"/>
    <mergeCell ref="CO12:CP12"/>
    <mergeCell ref="CQ12:CR12"/>
    <mergeCell ref="CS12:CT12"/>
    <mergeCell ref="CU12:CV12"/>
    <mergeCell ref="CW12:CX12"/>
    <mergeCell ref="BN12:BP12"/>
    <mergeCell ref="BZ12:CA12"/>
    <mergeCell ref="CC12:CD12"/>
    <mergeCell ref="CF12:CG12"/>
    <mergeCell ref="CH12:CI12"/>
    <mergeCell ref="CK12:CL12"/>
    <mergeCell ref="BQ10:BR12"/>
    <mergeCell ref="BS10:BW12"/>
    <mergeCell ref="BY4:CB4"/>
    <mergeCell ref="CC4:CF4"/>
    <mergeCell ref="BY5:CB6"/>
    <mergeCell ref="CC5:CF6"/>
    <mergeCell ref="BJ4:BJ6"/>
    <mergeCell ref="BK4:BK6"/>
    <mergeCell ref="BL4:BM6"/>
    <mergeCell ref="BN4:BO6"/>
    <mergeCell ref="BP4:BQ6"/>
    <mergeCell ref="BR4:BS6"/>
    <mergeCell ref="AY4:AZ6"/>
    <mergeCell ref="BA4:BB6"/>
    <mergeCell ref="BC4:BD6"/>
    <mergeCell ref="BE4:BF6"/>
    <mergeCell ref="BG4:BG6"/>
    <mergeCell ref="BH4:BI6"/>
    <mergeCell ref="AR12:AU12"/>
    <mergeCell ref="AV12:AY12"/>
    <mergeCell ref="AZ12:BC12"/>
    <mergeCell ref="BD12:BG12"/>
    <mergeCell ref="BH12:BJ12"/>
    <mergeCell ref="BK12:BM12"/>
    <mergeCell ref="AR11:AU11"/>
    <mergeCell ref="AV11:AY11"/>
    <mergeCell ref="AZ11:BC11"/>
    <mergeCell ref="BD11:BG11"/>
    <mergeCell ref="BD10:BG10"/>
    <mergeCell ref="BH10:BP11"/>
    <mergeCell ref="B2:AT3"/>
    <mergeCell ref="AU2:AX3"/>
    <mergeCell ref="AY2:BW3"/>
    <mergeCell ref="B4:G6"/>
    <mergeCell ref="H4:T6"/>
    <mergeCell ref="U4:Z6"/>
    <mergeCell ref="AA4:AL6"/>
    <mergeCell ref="AM4:AQ6"/>
    <mergeCell ref="AR4:AV6"/>
    <mergeCell ref="AW4:AX6"/>
    <mergeCell ref="B8:BW9"/>
    <mergeCell ref="C10:C12"/>
    <mergeCell ref="D10:F12"/>
    <mergeCell ref="G10:K12"/>
    <mergeCell ref="L10:N12"/>
    <mergeCell ref="O10:Q12"/>
    <mergeCell ref="R10:S12"/>
    <mergeCell ref="T10:W10"/>
    <mergeCell ref="X10:AA10"/>
    <mergeCell ref="AB10:AE10"/>
    <mergeCell ref="BT4:BT6"/>
    <mergeCell ref="BU4:BV6"/>
    <mergeCell ref="BW4:BW6"/>
    <mergeCell ref="T12:W12"/>
    <mergeCell ref="X12:AA12"/>
    <mergeCell ref="AB12:AE12"/>
    <mergeCell ref="AF12:AI12"/>
    <mergeCell ref="AJ12:AM12"/>
    <mergeCell ref="AN12:AQ12"/>
    <mergeCell ref="T11:W11"/>
    <mergeCell ref="X11:AA11"/>
    <mergeCell ref="AB11:AE11"/>
  </mergeCells>
  <phoneticPr fontId="1"/>
  <conditionalFormatting sqref="O13:Q23">
    <cfRule type="cellIs" dxfId="2" priority="1" operator="equal">
      <formula>"該当無"</formula>
    </cfRule>
  </conditionalFormatting>
  <conditionalFormatting sqref="BO41:BW41">
    <cfRule type="expression" dxfId="1" priority="2">
      <formula>$BO$41="一致"</formula>
    </cfRule>
  </conditionalFormatting>
  <printOptions horizontalCentered="1"/>
  <pageMargins left="0.19685039370078741" right="0.19685039370078741" top="0.59055118110236227" bottom="0.39370078740157483" header="0.39370078740157483" footer="0.39370078740157483"/>
  <pageSetup paperSize="9" scale="49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42962AA-4579-44AE-BB9D-6E70CC59FC56}">
          <x14:formula1>
            <xm:f>データシートマスタB!$AI$3:$AI$39</xm:f>
          </x14:formula1>
          <xm:sqref>V30:AD43</xm:sqref>
        </x14:dataValidation>
        <x14:dataValidation type="list" allowBlank="1" showInputMessage="1" showErrorMessage="1" xr:uid="{46E62EE2-2E33-4324-B818-025E7AD374E7}">
          <x14:formula1>
            <xm:f>データシートマスタB!$Z$3:$Z$59</xm:f>
          </x14:formula1>
          <xm:sqref>C30:K43</xm:sqref>
        </x14:dataValidation>
        <x14:dataValidation type="list" allowBlank="1" showInputMessage="1" showErrorMessage="1" xr:uid="{D00809B9-5B57-4098-B04F-84D860172A61}">
          <x14:formula1>
            <xm:f>データシートマスタB!$A$3:$A$6</xm:f>
          </x14:formula1>
          <xm:sqref>D13:F23</xm:sqref>
        </x14:dataValidation>
        <x14:dataValidation type="list" allowBlank="1" showInputMessage="1" showErrorMessage="1" xr:uid="{88891546-28F0-4F51-91A6-F5D81D29DB43}">
          <x14:formula1>
            <xm:f>データシートマスタB!$AN$3:$AN$6</xm:f>
          </x14:formula1>
          <xm:sqref>BO30:BR40</xm:sqref>
        </x14:dataValidation>
        <x14:dataValidation type="list" allowBlank="1" showInputMessage="1" showErrorMessage="1" xr:uid="{A54B5F0F-CA5C-421E-8448-C2F673197F66}">
          <x14:formula1>
            <xm:f>データシートマスタB!$X$3:$X$15</xm:f>
          </x14:formula1>
          <xm:sqref>AJ30:AL43 BS13:BW23 Q30:S43</xm:sqref>
        </x14:dataValidation>
        <x14:dataValidation type="list" allowBlank="1" showInputMessage="1" showErrorMessage="1" xr:uid="{39E53FBA-C164-473D-A8C8-EA5D48EC0D4A}">
          <x14:formula1>
            <xm:f>データシートマスタB!$C$3:$C$8</xm:f>
          </x14:formula1>
          <xm:sqref>G13:N23</xm:sqref>
        </x14:dataValidation>
        <x14:dataValidation type="list" allowBlank="1" showInputMessage="1" showErrorMessage="1" xr:uid="{4CACBD8E-AA1A-4851-90F6-B390EF66D271}">
          <x14:formula1>
            <xm:f>データシートマスタB!$AL$3:$AL$5</xm:f>
          </x14:formula1>
          <xm:sqref>BL30:BN40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1782-EC76-4F55-9DA4-B2F559708C62}">
  <sheetPr>
    <tabColor rgb="FFFFCCCC"/>
    <pageSetUpPr fitToPage="1"/>
  </sheetPr>
  <dimension ref="B1:FZ98"/>
  <sheetViews>
    <sheetView view="pageBreakPreview" topLeftCell="B1" zoomScale="70" zoomScaleNormal="70" zoomScaleSheetLayoutView="70" workbookViewId="0">
      <selection activeCell="V30" sqref="V30"/>
    </sheetView>
  </sheetViews>
  <sheetFormatPr defaultColWidth="9" defaultRowHeight="24.75" customHeight="1" x14ac:dyDescent="0.15"/>
  <cols>
    <col min="1" max="75" width="4" style="1" customWidth="1"/>
    <col min="76" max="76" width="3.375" style="1" customWidth="1"/>
    <col min="77" max="148" width="3.5" style="1" customWidth="1"/>
    <col min="149" max="170" width="3.625" style="1" customWidth="1"/>
    <col min="171" max="171" width="3.875" style="1" customWidth="1"/>
    <col min="172" max="182" width="3.625" style="1" customWidth="1"/>
    <col min="183" max="16384" width="9" style="1"/>
  </cols>
  <sheetData>
    <row r="1" spans="2:182" ht="24.75" customHeight="1" x14ac:dyDescent="0.15">
      <c r="B1" s="121" t="s">
        <v>282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3"/>
      <c r="AU1" s="432" t="s">
        <v>7</v>
      </c>
      <c r="AV1" s="433"/>
      <c r="AW1" s="433"/>
      <c r="AX1" s="434"/>
      <c r="AY1" s="438" t="s">
        <v>175</v>
      </c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423"/>
      <c r="BK1" s="423"/>
      <c r="BL1" s="423"/>
      <c r="BM1" s="423"/>
      <c r="BN1" s="423"/>
      <c r="BO1" s="423"/>
      <c r="BP1" s="423"/>
      <c r="BQ1" s="423"/>
      <c r="BR1" s="423"/>
      <c r="BS1" s="423"/>
      <c r="BT1" s="423"/>
      <c r="BU1" s="423"/>
      <c r="BV1" s="423"/>
      <c r="BW1" s="439"/>
    </row>
    <row r="2" spans="2:182" ht="24.75" customHeight="1" thickBot="1" x14ac:dyDescent="0.2"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6"/>
      <c r="AU2" s="435"/>
      <c r="AV2" s="436"/>
      <c r="AW2" s="436"/>
      <c r="AX2" s="437"/>
      <c r="AY2" s="440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41"/>
    </row>
    <row r="3" spans="2:182" ht="19.5" customHeight="1" x14ac:dyDescent="0.15">
      <c r="B3" s="121" t="s">
        <v>99</v>
      </c>
      <c r="C3" s="122"/>
      <c r="D3" s="122"/>
      <c r="E3" s="122"/>
      <c r="F3" s="122"/>
      <c r="G3" s="123"/>
      <c r="H3" s="404" t="s">
        <v>256</v>
      </c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6"/>
      <c r="U3" s="442" t="s">
        <v>102</v>
      </c>
      <c r="V3" s="443"/>
      <c r="W3" s="443"/>
      <c r="X3" s="443"/>
      <c r="Y3" s="443"/>
      <c r="Z3" s="443"/>
      <c r="AA3" s="438" t="s">
        <v>174</v>
      </c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39"/>
      <c r="AM3" s="450" t="s">
        <v>101</v>
      </c>
      <c r="AN3" s="433"/>
      <c r="AO3" s="433"/>
      <c r="AP3" s="433"/>
      <c r="AQ3" s="434"/>
      <c r="AR3" s="438">
        <v>2024</v>
      </c>
      <c r="AS3" s="423"/>
      <c r="AT3" s="423"/>
      <c r="AU3" s="423"/>
      <c r="AV3" s="423"/>
      <c r="AW3" s="414" t="s">
        <v>1</v>
      </c>
      <c r="AX3" s="414"/>
      <c r="AY3" s="423">
        <v>12</v>
      </c>
      <c r="AZ3" s="423"/>
      <c r="BA3" s="414" t="s">
        <v>25</v>
      </c>
      <c r="BB3" s="414"/>
      <c r="BC3" s="423">
        <v>2</v>
      </c>
      <c r="BD3" s="423"/>
      <c r="BE3" s="414" t="s">
        <v>24</v>
      </c>
      <c r="BF3" s="414"/>
      <c r="BG3" s="414" t="s">
        <v>26</v>
      </c>
      <c r="BH3" s="414" t="str">
        <f>TEXT(BY4,"aaa")</f>
        <v>月</v>
      </c>
      <c r="BI3" s="414"/>
      <c r="BJ3" s="414" t="s">
        <v>27</v>
      </c>
      <c r="BK3" s="414" t="s">
        <v>100</v>
      </c>
      <c r="BL3" s="423">
        <v>12</v>
      </c>
      <c r="BM3" s="423"/>
      <c r="BN3" s="414" t="s">
        <v>25</v>
      </c>
      <c r="BO3" s="414"/>
      <c r="BP3" s="423">
        <v>7</v>
      </c>
      <c r="BQ3" s="423"/>
      <c r="BR3" s="414" t="s">
        <v>24</v>
      </c>
      <c r="BS3" s="414"/>
      <c r="BT3" s="414" t="s">
        <v>26</v>
      </c>
      <c r="BU3" s="414" t="str">
        <f>TEXT(CC4,"aaa")</f>
        <v>土</v>
      </c>
      <c r="BV3" s="414"/>
      <c r="BW3" s="426" t="s">
        <v>27</v>
      </c>
      <c r="BY3" s="429" t="s">
        <v>34</v>
      </c>
      <c r="BZ3" s="430"/>
      <c r="CA3" s="430"/>
      <c r="CB3" s="431"/>
      <c r="CC3" s="429" t="s">
        <v>34</v>
      </c>
      <c r="CD3" s="430"/>
      <c r="CE3" s="430"/>
      <c r="CF3" s="431"/>
    </row>
    <row r="4" spans="2:182" ht="19.5" customHeight="1" x14ac:dyDescent="0.15">
      <c r="B4" s="322"/>
      <c r="C4" s="323"/>
      <c r="D4" s="323"/>
      <c r="E4" s="323"/>
      <c r="F4" s="323"/>
      <c r="G4" s="324"/>
      <c r="H4" s="407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9"/>
      <c r="U4" s="444"/>
      <c r="V4" s="445"/>
      <c r="W4" s="445"/>
      <c r="X4" s="445"/>
      <c r="Y4" s="445"/>
      <c r="Z4" s="445"/>
      <c r="AA4" s="448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49"/>
      <c r="AM4" s="451"/>
      <c r="AN4" s="452"/>
      <c r="AO4" s="452"/>
      <c r="AP4" s="452"/>
      <c r="AQ4" s="453"/>
      <c r="AR4" s="448"/>
      <c r="AS4" s="424"/>
      <c r="AT4" s="424"/>
      <c r="AU4" s="424"/>
      <c r="AV4" s="424"/>
      <c r="AW4" s="415"/>
      <c r="AX4" s="415"/>
      <c r="AY4" s="424"/>
      <c r="AZ4" s="424"/>
      <c r="BA4" s="415"/>
      <c r="BB4" s="415"/>
      <c r="BC4" s="424"/>
      <c r="BD4" s="424"/>
      <c r="BE4" s="415"/>
      <c r="BF4" s="415"/>
      <c r="BG4" s="415"/>
      <c r="BH4" s="415"/>
      <c r="BI4" s="415"/>
      <c r="BJ4" s="415"/>
      <c r="BK4" s="415"/>
      <c r="BL4" s="424"/>
      <c r="BM4" s="424"/>
      <c r="BN4" s="415"/>
      <c r="BO4" s="415"/>
      <c r="BP4" s="424"/>
      <c r="BQ4" s="424"/>
      <c r="BR4" s="415"/>
      <c r="BS4" s="415"/>
      <c r="BT4" s="415"/>
      <c r="BU4" s="415"/>
      <c r="BV4" s="415"/>
      <c r="BW4" s="427"/>
      <c r="BY4" s="417">
        <f>DATE(AR3,AY3,BC3)</f>
        <v>45628</v>
      </c>
      <c r="BZ4" s="418"/>
      <c r="CA4" s="418"/>
      <c r="CB4" s="419"/>
      <c r="CC4" s="417">
        <f>DATE(AR3,BL3,BP3)</f>
        <v>45633</v>
      </c>
      <c r="CD4" s="418"/>
      <c r="CE4" s="418"/>
      <c r="CF4" s="419"/>
    </row>
    <row r="5" spans="2:182" ht="19.5" customHeight="1" thickBot="1" x14ac:dyDescent="0.2">
      <c r="B5" s="124"/>
      <c r="C5" s="125"/>
      <c r="D5" s="125"/>
      <c r="E5" s="125"/>
      <c r="F5" s="125"/>
      <c r="G5" s="126"/>
      <c r="H5" s="410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2"/>
      <c r="U5" s="446"/>
      <c r="V5" s="447"/>
      <c r="W5" s="447"/>
      <c r="X5" s="447"/>
      <c r="Y5" s="447"/>
      <c r="Z5" s="447"/>
      <c r="AA5" s="440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41"/>
      <c r="AM5" s="435"/>
      <c r="AN5" s="436"/>
      <c r="AO5" s="436"/>
      <c r="AP5" s="436"/>
      <c r="AQ5" s="437"/>
      <c r="AR5" s="440"/>
      <c r="AS5" s="425"/>
      <c r="AT5" s="425"/>
      <c r="AU5" s="425"/>
      <c r="AV5" s="425"/>
      <c r="AW5" s="416"/>
      <c r="AX5" s="416"/>
      <c r="AY5" s="425"/>
      <c r="AZ5" s="425"/>
      <c r="BA5" s="416"/>
      <c r="BB5" s="416"/>
      <c r="BC5" s="425"/>
      <c r="BD5" s="425"/>
      <c r="BE5" s="416"/>
      <c r="BF5" s="416"/>
      <c r="BG5" s="416"/>
      <c r="BH5" s="416"/>
      <c r="BI5" s="416"/>
      <c r="BJ5" s="416"/>
      <c r="BK5" s="416"/>
      <c r="BL5" s="425"/>
      <c r="BM5" s="425"/>
      <c r="BN5" s="416"/>
      <c r="BO5" s="416"/>
      <c r="BP5" s="425"/>
      <c r="BQ5" s="425"/>
      <c r="BR5" s="416"/>
      <c r="BS5" s="416"/>
      <c r="BT5" s="416"/>
      <c r="BU5" s="416"/>
      <c r="BV5" s="416"/>
      <c r="BW5" s="428"/>
      <c r="BY5" s="420"/>
      <c r="BZ5" s="421"/>
      <c r="CA5" s="421"/>
      <c r="CB5" s="422"/>
      <c r="CC5" s="420"/>
      <c r="CD5" s="421"/>
      <c r="CE5" s="421"/>
      <c r="CF5" s="422"/>
    </row>
    <row r="6" spans="2:182" ht="7.5" customHeight="1" thickBot="1" x14ac:dyDescent="0.2"/>
    <row r="7" spans="2:182" ht="24.75" customHeight="1" x14ac:dyDescent="0.15">
      <c r="B7" s="456" t="s">
        <v>98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57"/>
      <c r="BK7" s="457"/>
      <c r="BL7" s="457"/>
      <c r="BM7" s="457"/>
      <c r="BN7" s="457"/>
      <c r="BO7" s="457"/>
      <c r="BP7" s="457"/>
      <c r="BQ7" s="457"/>
      <c r="BR7" s="457"/>
      <c r="BS7" s="457"/>
      <c r="BT7" s="457"/>
      <c r="BU7" s="457"/>
      <c r="BV7" s="457"/>
      <c r="BW7" s="458"/>
    </row>
    <row r="8" spans="2:182" ht="24.75" customHeight="1" x14ac:dyDescent="0.15">
      <c r="B8" s="459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  <c r="BK8" s="460"/>
      <c r="BL8" s="460"/>
      <c r="BM8" s="460"/>
      <c r="BN8" s="460"/>
      <c r="BO8" s="460"/>
      <c r="BP8" s="460"/>
      <c r="BQ8" s="460"/>
      <c r="BR8" s="460"/>
      <c r="BS8" s="460"/>
      <c r="BT8" s="460"/>
      <c r="BU8" s="460"/>
      <c r="BV8" s="460"/>
      <c r="BW8" s="461"/>
    </row>
    <row r="9" spans="2:182" ht="27.6" customHeight="1" x14ac:dyDescent="0.15">
      <c r="B9" s="8"/>
      <c r="C9" s="462" t="s">
        <v>4</v>
      </c>
      <c r="D9" s="462" t="s">
        <v>97</v>
      </c>
      <c r="E9" s="462"/>
      <c r="F9" s="462"/>
      <c r="G9" s="462" t="s">
        <v>5</v>
      </c>
      <c r="H9" s="462"/>
      <c r="I9" s="462"/>
      <c r="J9" s="462"/>
      <c r="K9" s="462"/>
      <c r="L9" s="462" t="s">
        <v>96</v>
      </c>
      <c r="M9" s="462"/>
      <c r="N9" s="462"/>
      <c r="O9" s="462" t="s">
        <v>95</v>
      </c>
      <c r="P9" s="462"/>
      <c r="Q9" s="462"/>
      <c r="R9" s="463" t="s">
        <v>94</v>
      </c>
      <c r="S9" s="464"/>
      <c r="T9" s="454">
        <f>BY4</f>
        <v>45628</v>
      </c>
      <c r="U9" s="454"/>
      <c r="V9" s="454"/>
      <c r="W9" s="454"/>
      <c r="X9" s="454">
        <f>T9+1</f>
        <v>45629</v>
      </c>
      <c r="Y9" s="454"/>
      <c r="Z9" s="454"/>
      <c r="AA9" s="454"/>
      <c r="AB9" s="454">
        <f t="shared" ref="AB9" si="0">X9+1</f>
        <v>45630</v>
      </c>
      <c r="AC9" s="454"/>
      <c r="AD9" s="454"/>
      <c r="AE9" s="454"/>
      <c r="AF9" s="454">
        <f t="shared" ref="AF9" si="1">AB9+1</f>
        <v>45631</v>
      </c>
      <c r="AG9" s="454"/>
      <c r="AH9" s="454"/>
      <c r="AI9" s="454"/>
      <c r="AJ9" s="454">
        <f t="shared" ref="AJ9" si="2">AF9+1</f>
        <v>45632</v>
      </c>
      <c r="AK9" s="454"/>
      <c r="AL9" s="454"/>
      <c r="AM9" s="454"/>
      <c r="AN9" s="454">
        <f t="shared" ref="AN9" si="3">AJ9+1</f>
        <v>45633</v>
      </c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68" t="s">
        <v>0</v>
      </c>
      <c r="BI9" s="468"/>
      <c r="BJ9" s="468"/>
      <c r="BK9" s="468"/>
      <c r="BL9" s="468"/>
      <c r="BM9" s="468"/>
      <c r="BN9" s="468"/>
      <c r="BO9" s="468"/>
      <c r="BP9" s="468"/>
      <c r="BQ9" s="470" t="s">
        <v>93</v>
      </c>
      <c r="BR9" s="470"/>
      <c r="BS9" s="470" t="s">
        <v>92</v>
      </c>
      <c r="BT9" s="470"/>
      <c r="BU9" s="470"/>
      <c r="BV9" s="470"/>
      <c r="BW9" s="473"/>
      <c r="BY9" s="3"/>
      <c r="BZ9" s="2"/>
    </row>
    <row r="10" spans="2:182" ht="27.6" customHeight="1" x14ac:dyDescent="0.15">
      <c r="B10" s="7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5"/>
      <c r="S10" s="466"/>
      <c r="T10" s="467" t="s">
        <v>91</v>
      </c>
      <c r="U10" s="467"/>
      <c r="V10" s="467"/>
      <c r="W10" s="467"/>
      <c r="X10" s="467" t="s">
        <v>90</v>
      </c>
      <c r="Y10" s="467"/>
      <c r="Z10" s="467"/>
      <c r="AA10" s="467"/>
      <c r="AB10" s="467" t="s">
        <v>89</v>
      </c>
      <c r="AC10" s="467"/>
      <c r="AD10" s="467"/>
      <c r="AE10" s="467"/>
      <c r="AF10" s="467" t="s">
        <v>88</v>
      </c>
      <c r="AG10" s="467"/>
      <c r="AH10" s="467"/>
      <c r="AI10" s="467"/>
      <c r="AJ10" s="467" t="s">
        <v>87</v>
      </c>
      <c r="AK10" s="467"/>
      <c r="AL10" s="467"/>
      <c r="AM10" s="467"/>
      <c r="AN10" s="467" t="s">
        <v>86</v>
      </c>
      <c r="AO10" s="467"/>
      <c r="AP10" s="467"/>
      <c r="AQ10" s="467"/>
      <c r="AR10" s="467" t="s">
        <v>85</v>
      </c>
      <c r="AS10" s="467"/>
      <c r="AT10" s="467"/>
      <c r="AU10" s="467"/>
      <c r="AV10" s="467" t="s">
        <v>84</v>
      </c>
      <c r="AW10" s="467"/>
      <c r="AX10" s="467"/>
      <c r="AY10" s="467"/>
      <c r="AZ10" s="467" t="s">
        <v>83</v>
      </c>
      <c r="BA10" s="467"/>
      <c r="BB10" s="467"/>
      <c r="BC10" s="467"/>
      <c r="BD10" s="467" t="s">
        <v>82</v>
      </c>
      <c r="BE10" s="467"/>
      <c r="BF10" s="467"/>
      <c r="BG10" s="467"/>
      <c r="BH10" s="469"/>
      <c r="BI10" s="469"/>
      <c r="BJ10" s="469"/>
      <c r="BK10" s="469"/>
      <c r="BL10" s="469"/>
      <c r="BM10" s="469"/>
      <c r="BN10" s="469"/>
      <c r="BO10" s="469"/>
      <c r="BP10" s="469"/>
      <c r="BQ10" s="471"/>
      <c r="BR10" s="471"/>
      <c r="BS10" s="471"/>
      <c r="BT10" s="471"/>
      <c r="BU10" s="471"/>
      <c r="BV10" s="471"/>
      <c r="BW10" s="474"/>
    </row>
    <row r="11" spans="2:182" ht="27.6" customHeight="1" thickBot="1" x14ac:dyDescent="0.2">
      <c r="B11" s="7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5"/>
      <c r="S11" s="466"/>
      <c r="T11" s="455" t="s">
        <v>81</v>
      </c>
      <c r="U11" s="455"/>
      <c r="V11" s="455" t="s">
        <v>80</v>
      </c>
      <c r="W11" s="455"/>
      <c r="X11" s="455" t="s">
        <v>81</v>
      </c>
      <c r="Y11" s="455"/>
      <c r="Z11" s="455" t="s">
        <v>80</v>
      </c>
      <c r="AA11" s="455"/>
      <c r="AB11" s="455" t="s">
        <v>81</v>
      </c>
      <c r="AC11" s="455"/>
      <c r="AD11" s="455" t="s">
        <v>80</v>
      </c>
      <c r="AE11" s="455"/>
      <c r="AF11" s="455" t="s">
        <v>81</v>
      </c>
      <c r="AG11" s="455"/>
      <c r="AH11" s="455" t="s">
        <v>80</v>
      </c>
      <c r="AI11" s="455"/>
      <c r="AJ11" s="455" t="s">
        <v>81</v>
      </c>
      <c r="AK11" s="455"/>
      <c r="AL11" s="455" t="s">
        <v>80</v>
      </c>
      <c r="AM11" s="455"/>
      <c r="AN11" s="455" t="s">
        <v>81</v>
      </c>
      <c r="AO11" s="455"/>
      <c r="AP11" s="455" t="s">
        <v>80</v>
      </c>
      <c r="AQ11" s="455"/>
      <c r="AR11" s="455" t="s">
        <v>81</v>
      </c>
      <c r="AS11" s="455"/>
      <c r="AT11" s="455" t="s">
        <v>80</v>
      </c>
      <c r="AU11" s="455"/>
      <c r="AV11" s="455" t="s">
        <v>81</v>
      </c>
      <c r="AW11" s="455"/>
      <c r="AX11" s="455" t="s">
        <v>80</v>
      </c>
      <c r="AY11" s="455"/>
      <c r="AZ11" s="455" t="s">
        <v>81</v>
      </c>
      <c r="BA11" s="455"/>
      <c r="BB11" s="455" t="s">
        <v>80</v>
      </c>
      <c r="BC11" s="455"/>
      <c r="BD11" s="455" t="s">
        <v>81</v>
      </c>
      <c r="BE11" s="455"/>
      <c r="BF11" s="455" t="s">
        <v>80</v>
      </c>
      <c r="BG11" s="455"/>
      <c r="BH11" s="475" t="s">
        <v>73</v>
      </c>
      <c r="BI11" s="475"/>
      <c r="BJ11" s="475"/>
      <c r="BK11" s="476" t="s">
        <v>79</v>
      </c>
      <c r="BL11" s="477"/>
      <c r="BM11" s="478"/>
      <c r="BN11" s="475" t="s">
        <v>78</v>
      </c>
      <c r="BO11" s="475"/>
      <c r="BP11" s="475"/>
      <c r="BQ11" s="472"/>
      <c r="BR11" s="472"/>
      <c r="BS11" s="471"/>
      <c r="BT11" s="471"/>
      <c r="BU11" s="471"/>
      <c r="BV11" s="471"/>
      <c r="BW11" s="474"/>
      <c r="BZ11" s="479" t="s">
        <v>77</v>
      </c>
      <c r="CA11" s="479"/>
      <c r="CC11" s="479" t="s">
        <v>77</v>
      </c>
      <c r="CD11" s="479"/>
      <c r="CE11" s="4"/>
      <c r="CF11" s="480" t="s">
        <v>76</v>
      </c>
      <c r="CG11" s="479"/>
      <c r="CH11" s="480" t="s">
        <v>75</v>
      </c>
      <c r="CI11" s="479"/>
      <c r="CK11" s="479">
        <v>1</v>
      </c>
      <c r="CL11" s="479"/>
      <c r="CM11" s="479">
        <v>2</v>
      </c>
      <c r="CN11" s="479"/>
      <c r="CO11" s="479">
        <v>3</v>
      </c>
      <c r="CP11" s="479"/>
      <c r="CQ11" s="479">
        <v>4</v>
      </c>
      <c r="CR11" s="479"/>
      <c r="CS11" s="479">
        <v>5</v>
      </c>
      <c r="CT11" s="479"/>
      <c r="CU11" s="479">
        <v>6</v>
      </c>
      <c r="CV11" s="479"/>
      <c r="CW11" s="479">
        <v>7</v>
      </c>
      <c r="CX11" s="479"/>
      <c r="CY11" s="479">
        <v>8</v>
      </c>
      <c r="CZ11" s="479"/>
      <c r="DA11" s="479">
        <v>9</v>
      </c>
      <c r="DB11" s="479"/>
      <c r="DC11" s="479">
        <v>10</v>
      </c>
      <c r="DD11" s="479"/>
      <c r="DE11" s="479" t="s">
        <v>74</v>
      </c>
      <c r="DF11" s="479"/>
      <c r="DH11" s="479">
        <v>1</v>
      </c>
      <c r="DI11" s="479"/>
      <c r="DJ11" s="479">
        <v>2</v>
      </c>
      <c r="DK11" s="479"/>
      <c r="DL11" s="479">
        <v>3</v>
      </c>
      <c r="DM11" s="479"/>
      <c r="DN11" s="479">
        <v>4</v>
      </c>
      <c r="DO11" s="479"/>
      <c r="DP11" s="479">
        <v>5</v>
      </c>
      <c r="DQ11" s="479"/>
      <c r="DR11" s="479">
        <v>6</v>
      </c>
      <c r="DS11" s="479"/>
      <c r="DT11" s="479">
        <v>7</v>
      </c>
      <c r="DU11" s="479"/>
      <c r="DV11" s="479">
        <v>8</v>
      </c>
      <c r="DW11" s="479"/>
      <c r="DX11" s="479">
        <v>9</v>
      </c>
      <c r="DY11" s="479"/>
      <c r="DZ11" s="479">
        <v>10</v>
      </c>
      <c r="EA11" s="479"/>
      <c r="EB11" s="479" t="s">
        <v>74</v>
      </c>
      <c r="EC11" s="479"/>
      <c r="EE11" s="479">
        <v>1</v>
      </c>
      <c r="EF11" s="479"/>
      <c r="EG11" s="479">
        <v>2</v>
      </c>
      <c r="EH11" s="479"/>
      <c r="EI11" s="479">
        <v>3</v>
      </c>
      <c r="EJ11" s="479"/>
      <c r="EK11" s="479">
        <v>4</v>
      </c>
      <c r="EL11" s="479"/>
      <c r="EM11" s="479">
        <v>5</v>
      </c>
      <c r="EN11" s="479"/>
      <c r="EO11" s="479">
        <v>6</v>
      </c>
      <c r="EP11" s="479"/>
      <c r="EQ11" s="479">
        <v>7</v>
      </c>
      <c r="ER11" s="479"/>
      <c r="ES11" s="479">
        <v>8</v>
      </c>
      <c r="ET11" s="479"/>
      <c r="EU11" s="479">
        <v>9</v>
      </c>
      <c r="EV11" s="479"/>
      <c r="EW11" s="479">
        <v>10</v>
      </c>
      <c r="EX11" s="479"/>
      <c r="EY11" s="479" t="s">
        <v>74</v>
      </c>
      <c r="EZ11" s="479"/>
      <c r="FB11" s="479">
        <v>1</v>
      </c>
      <c r="FC11" s="479"/>
      <c r="FD11" s="479">
        <v>2</v>
      </c>
      <c r="FE11" s="479"/>
      <c r="FF11" s="479">
        <v>3</v>
      </c>
      <c r="FG11" s="479"/>
      <c r="FH11" s="479">
        <v>4</v>
      </c>
      <c r="FI11" s="479"/>
      <c r="FJ11" s="479">
        <v>5</v>
      </c>
      <c r="FK11" s="479"/>
      <c r="FL11" s="479">
        <v>6</v>
      </c>
      <c r="FM11" s="479"/>
      <c r="FN11" s="479">
        <v>7</v>
      </c>
      <c r="FO11" s="479"/>
      <c r="FP11" s="479">
        <v>8</v>
      </c>
      <c r="FQ11" s="479"/>
      <c r="FR11" s="479">
        <v>9</v>
      </c>
      <c r="FS11" s="479"/>
      <c r="FT11" s="479">
        <v>10</v>
      </c>
      <c r="FU11" s="479"/>
      <c r="FV11" s="479" t="s">
        <v>73</v>
      </c>
      <c r="FW11" s="479"/>
      <c r="FY11" s="479" t="s">
        <v>73</v>
      </c>
      <c r="FZ11" s="479"/>
    </row>
    <row r="12" spans="2:182" ht="27.6" customHeight="1" thickBot="1" x14ac:dyDescent="0.2">
      <c r="B12" s="7"/>
      <c r="C12" s="6">
        <v>1</v>
      </c>
      <c r="D12" s="481" t="s">
        <v>172</v>
      </c>
      <c r="E12" s="482"/>
      <c r="F12" s="483"/>
      <c r="G12" s="484" t="s">
        <v>12</v>
      </c>
      <c r="H12" s="484"/>
      <c r="I12" s="484"/>
      <c r="J12" s="484"/>
      <c r="K12" s="484"/>
      <c r="L12" s="485"/>
      <c r="M12" s="486"/>
      <c r="N12" s="487"/>
      <c r="O12" s="488">
        <f>IFERROR(VLOOKUP(D12&amp;G12&amp;L12&amp;CF12&amp;CH12,データシートマスタA!$S$3:$V$196,3,FALSE),"")</f>
        <v>600</v>
      </c>
      <c r="P12" s="489"/>
      <c r="Q12" s="5" t="s">
        <v>72</v>
      </c>
      <c r="R12" s="490">
        <v>80</v>
      </c>
      <c r="S12" s="491"/>
      <c r="T12" s="492">
        <v>40</v>
      </c>
      <c r="U12" s="493"/>
      <c r="V12" s="493">
        <v>40</v>
      </c>
      <c r="W12" s="493"/>
      <c r="X12" s="493"/>
      <c r="Y12" s="493"/>
      <c r="Z12" s="493"/>
      <c r="AA12" s="493"/>
      <c r="AB12" s="493">
        <v>40</v>
      </c>
      <c r="AC12" s="493"/>
      <c r="AD12" s="493">
        <v>40</v>
      </c>
      <c r="AE12" s="493"/>
      <c r="AF12" s="493">
        <v>40</v>
      </c>
      <c r="AG12" s="493"/>
      <c r="AH12" s="493">
        <v>40</v>
      </c>
      <c r="AI12" s="493"/>
      <c r="AJ12" s="493">
        <v>40</v>
      </c>
      <c r="AK12" s="493"/>
      <c r="AL12" s="493">
        <v>40</v>
      </c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4"/>
      <c r="BH12" s="495">
        <f t="shared" ref="BH12:BH22" si="4">IF(SUM(T12:BG12)=0,"",SUM(T12:BG12))</f>
        <v>320</v>
      </c>
      <c r="BI12" s="496"/>
      <c r="BJ12" s="496"/>
      <c r="BK12" s="495">
        <f t="shared" ref="BK12:BK22" si="5">IF(CC12="B",FY12,FV12)</f>
        <v>240</v>
      </c>
      <c r="BL12" s="496"/>
      <c r="BM12" s="496"/>
      <c r="BN12" s="183">
        <f t="shared" ref="BN12:BN22" si="6">IFERROR(IF(CC12="B",7500*BK12,O12*BK12),0)</f>
        <v>144000</v>
      </c>
      <c r="BO12" s="183"/>
      <c r="BP12" s="183"/>
      <c r="BQ12" s="184" t="str">
        <f t="shared" ref="BQ12:BQ22" si="7">IF(COUNTIF(L12,"*減免*"),"要","")</f>
        <v/>
      </c>
      <c r="BR12" s="185"/>
      <c r="BS12" s="186" t="s">
        <v>222</v>
      </c>
      <c r="BT12" s="187"/>
      <c r="BU12" s="187"/>
      <c r="BV12" s="187"/>
      <c r="BW12" s="188"/>
      <c r="BZ12" s="479" t="str">
        <f>IFERROR(VLOOKUP(D12&amp;G12,データシートマスタA!$J$3:$K$196,2,FALSE),"")</f>
        <v>ア</v>
      </c>
      <c r="CA12" s="479"/>
      <c r="CC12" s="479" t="str">
        <f>IFERROR(VLOOKUP(D12&amp;G12&amp;L12&amp;CF12&amp;CH12,データシートマスタA!$S$3:$V$196,4,FALSE),"")</f>
        <v>A</v>
      </c>
      <c r="CD12" s="479"/>
      <c r="CE12" s="4"/>
      <c r="CF12" s="479" t="str">
        <f t="shared" ref="CF12:CF22" si="8">IF(OR(AND(BZ12="ア",DE12&gt;3),AND(BZ12="イ",DE12&gt;6)),"X","Y")</f>
        <v>X</v>
      </c>
      <c r="CG12" s="479"/>
      <c r="CH12" s="479" t="str">
        <f t="shared" ref="CH12:CH22" si="9">IF($R$29&gt;29,"α","β")</f>
        <v>α</v>
      </c>
      <c r="CI12" s="479"/>
      <c r="CK12" s="479">
        <f t="shared" ref="CK12:CK22" si="10">IF(SUM(T12:W12)=0,"",SUM(T12:W12))</f>
        <v>80</v>
      </c>
      <c r="CL12" s="479"/>
      <c r="CM12" s="429" t="str">
        <f t="shared" ref="CM12:CM22" si="11">IF(SUM(X12:AA12)=0,"",SUM(X12:AA12))</f>
        <v/>
      </c>
      <c r="CN12" s="431"/>
      <c r="CO12" s="429">
        <f t="shared" ref="CO12:CO22" si="12">IF(SUM(AB12:AE12)=0,"",SUM(AB12:AE12))</f>
        <v>80</v>
      </c>
      <c r="CP12" s="431"/>
      <c r="CQ12" s="429">
        <f t="shared" ref="CQ12:CQ22" si="13">IF(SUM(AF12:AI12)=0,"",SUM(AF12:AI12))</f>
        <v>80</v>
      </c>
      <c r="CR12" s="431"/>
      <c r="CS12" s="429">
        <f t="shared" ref="CS12:CS22" si="14">IF(SUM(AJ12:AM12)=0,"",SUM(AJ12:AM12))</f>
        <v>80</v>
      </c>
      <c r="CT12" s="431"/>
      <c r="CU12" s="429" t="str">
        <f t="shared" ref="CU12:CU22" si="15">IF(SUM(AN12:AQ12)=0,"",SUM(AN12:AQ12))</f>
        <v/>
      </c>
      <c r="CV12" s="431"/>
      <c r="CW12" s="429" t="str">
        <f t="shared" ref="CW12:CW22" si="16">IF(SUM(AR12:AU12)=0,"",SUM(AR12:AU12))</f>
        <v/>
      </c>
      <c r="CX12" s="431"/>
      <c r="CY12" s="429" t="str">
        <f t="shared" ref="CY12:CY22" si="17">IF(SUM(AV12:AY12)=0,"",SUM(AV12:AY12))</f>
        <v/>
      </c>
      <c r="CZ12" s="431"/>
      <c r="DA12" s="429" t="str">
        <f t="shared" ref="DA12:DA22" si="18">IF(SUM(AZ12:BC12)=0,"",SUM(AZ12:BC12))</f>
        <v/>
      </c>
      <c r="DB12" s="431"/>
      <c r="DC12" s="429" t="str">
        <f t="shared" ref="DC12:DC22" si="19">IF(SUM(BD12:BG12)=0,"",SUM(BD12:BG12))</f>
        <v/>
      </c>
      <c r="DD12" s="431"/>
      <c r="DE12" s="479">
        <f t="shared" ref="DE12:DE22" si="20">COUNT(CK12:DD12)</f>
        <v>4</v>
      </c>
      <c r="DF12" s="479"/>
      <c r="DH12" s="429">
        <f t="shared" ref="DH12:DH22" si="21">IF(IF(CK12="",0,1)=0,0,IF(CK12="",0,1))</f>
        <v>1</v>
      </c>
      <c r="DI12" s="431"/>
      <c r="DJ12" s="429">
        <f t="shared" ref="DJ12:DJ22" si="22">IF(IF(CM12="",0,1)=0,0,IF(CM12="",0,1))</f>
        <v>0</v>
      </c>
      <c r="DK12" s="431"/>
      <c r="DL12" s="429">
        <f t="shared" ref="DL12:DL22" si="23">IF(IF(CO12="",0,1)=0,0,IF(CO12="",0,1))</f>
        <v>1</v>
      </c>
      <c r="DM12" s="431"/>
      <c r="DN12" s="429">
        <f t="shared" ref="DN12:DN22" si="24">IF(IF(CQ12="",0,1)=0,0,IF(CQ12="",0,1))</f>
        <v>1</v>
      </c>
      <c r="DO12" s="431"/>
      <c r="DP12" s="429">
        <f t="shared" ref="DP12:DP22" si="25">IF(IF(CS12="",0,1)=0,0,IF(CS12="",0,1))</f>
        <v>1</v>
      </c>
      <c r="DQ12" s="431"/>
      <c r="DR12" s="429">
        <f t="shared" ref="DR12:DR22" si="26">IF(IF(CU12="",0,1)=0,0,IF(CU12="",0,1))</f>
        <v>0</v>
      </c>
      <c r="DS12" s="431"/>
      <c r="DT12" s="429">
        <f t="shared" ref="DT12:DT22" si="27">IF(IF(CW12="",0,1)=0,0,IF(CW12="",0,1))</f>
        <v>0</v>
      </c>
      <c r="DU12" s="431"/>
      <c r="DV12" s="429">
        <f t="shared" ref="DV12:DV22" si="28">IF(IF(CY12="",0,1)=0,0,IF(CY12="",0,1))</f>
        <v>0</v>
      </c>
      <c r="DW12" s="431"/>
      <c r="DX12" s="429">
        <f t="shared" ref="DX12:DX22" si="29">IF(IF(DA12="",0,1)=0,0,IF(DA12="",0,1))</f>
        <v>0</v>
      </c>
      <c r="DY12" s="431"/>
      <c r="DZ12" s="429">
        <f t="shared" ref="DZ12:DZ22" si="30">IF(IF(DC12="",0,1)=0,0,IF(DC12="",0,1))</f>
        <v>0</v>
      </c>
      <c r="EA12" s="431"/>
      <c r="EB12" s="479"/>
      <c r="EC12" s="479"/>
      <c r="EE12" s="429">
        <f t="shared" ref="EE12:EE22" si="31">DH12</f>
        <v>1</v>
      </c>
      <c r="EF12" s="431"/>
      <c r="EG12" s="429">
        <f t="shared" ref="EG12:EG22" si="32">EE12+DJ12</f>
        <v>1</v>
      </c>
      <c r="EH12" s="431"/>
      <c r="EI12" s="429">
        <f t="shared" ref="EI12:EI22" si="33">EG12+DL12</f>
        <v>2</v>
      </c>
      <c r="EJ12" s="431"/>
      <c r="EK12" s="429">
        <f t="shared" ref="EK12:EK22" si="34">EI12+DN12</f>
        <v>3</v>
      </c>
      <c r="EL12" s="431"/>
      <c r="EM12" s="429">
        <f t="shared" ref="EM12:EM22" si="35">EK12+DP12</f>
        <v>4</v>
      </c>
      <c r="EN12" s="431"/>
      <c r="EO12" s="429">
        <f t="shared" ref="EO12:EO22" si="36">EM12+DR12</f>
        <v>4</v>
      </c>
      <c r="EP12" s="431"/>
      <c r="EQ12" s="429">
        <f t="shared" ref="EQ12:EQ22" si="37">EO12+DT12</f>
        <v>4</v>
      </c>
      <c r="ER12" s="431"/>
      <c r="ES12" s="429">
        <f t="shared" ref="ES12:ES22" si="38">EQ12+DV12</f>
        <v>4</v>
      </c>
      <c r="ET12" s="431"/>
      <c r="EU12" s="429">
        <f t="shared" ref="EU12:EU22" si="39">ES12+DX12</f>
        <v>4</v>
      </c>
      <c r="EV12" s="431"/>
      <c r="EW12" s="429">
        <f t="shared" ref="EW12:EW22" si="40">EU12+DZ12</f>
        <v>4</v>
      </c>
      <c r="EX12" s="431"/>
      <c r="EY12" s="429"/>
      <c r="EZ12" s="431"/>
      <c r="FB12" s="429">
        <f t="shared" ref="FB12:FB22" si="41">IF(AND($CC12="A",EE12&lt;4),CK12,IF(AND($CC12="B",EE12&lt;7),CK12,IF(AND($CC12="C"),CK12,0)))</f>
        <v>80</v>
      </c>
      <c r="FC12" s="431"/>
      <c r="FD12" s="429" t="str">
        <f t="shared" ref="FD12:FD22" si="42">IF(AND($CC12="A",EG12&lt;4),CM12,IF(AND($CC12="B",EG12&lt;7),CM12,IF(AND($CC12="C"),CM12,0)))</f>
        <v/>
      </c>
      <c r="FE12" s="431"/>
      <c r="FF12" s="429">
        <f t="shared" ref="FF12:FF22" si="43">IF(AND($CC12="A",EI12&lt;4),CO12,IF(AND($CC12="B",EI12&lt;7),CO12,IF(AND($CC12="C"),CO12,0)))</f>
        <v>80</v>
      </c>
      <c r="FG12" s="431"/>
      <c r="FH12" s="429">
        <f t="shared" ref="FH12:FH22" si="44">IF(AND($CC12="A",EK12&lt;4),CQ12,IF(AND($CC12="B",EK12&lt;7),CQ12,IF(AND($CC12="C"),CQ12,0)))</f>
        <v>80</v>
      </c>
      <c r="FI12" s="431"/>
      <c r="FJ12" s="429">
        <f t="shared" ref="FJ12:FJ22" si="45">IF(AND($CC12="A",EM12&lt;4),CS12,IF(AND($CC12="B",EM12&lt;7),CS12,IF(AND($CC12="C"),CS12,0)))</f>
        <v>0</v>
      </c>
      <c r="FK12" s="431"/>
      <c r="FL12" s="429">
        <f t="shared" ref="FL12:FL22" si="46">IF(AND($CC12="A",EO12&lt;4),CU12,IF(AND($CC12="B",EO12&lt;7),CU12,IF(AND($CC12="C"),CU12,0)))</f>
        <v>0</v>
      </c>
      <c r="FM12" s="431"/>
      <c r="FN12" s="429">
        <f t="shared" ref="FN12:FN22" si="47">IF(AND($CC12="A",EQ12&lt;4),CW12,IF(AND($CC12="B",EQ12&lt;7),CW12,IF(AND($CC12="C"),CW12,0)))</f>
        <v>0</v>
      </c>
      <c r="FO12" s="431"/>
      <c r="FP12" s="429">
        <f t="shared" ref="FP12:FP22" si="48">IF(AND($CC12="A",ES12&lt;4),CY12,IF(AND($CC12="B",ES12&lt;7),CY12,IF(AND($CC12="C"),CY12,0)))</f>
        <v>0</v>
      </c>
      <c r="FQ12" s="431"/>
      <c r="FR12" s="429">
        <f t="shared" ref="FR12:FR22" si="49">IF(AND($CC12="A",EU12&lt;4),DA12,IF(AND($CC12="B",EU12&lt;7),DA12,IF(AND($CC12="C"),DA12,0)))</f>
        <v>0</v>
      </c>
      <c r="FS12" s="431"/>
      <c r="FT12" s="429">
        <f t="shared" ref="FT12:FT22" si="50">IF(AND($CC12="A",EW12&lt;4),DC12,IF(AND($CC12="B",EW12&lt;7),DC12,IF(AND($CC12="C"),DC12,0)))</f>
        <v>0</v>
      </c>
      <c r="FU12" s="431"/>
      <c r="FV12" s="429">
        <f t="shared" ref="FV12:FV22" si="51">SUM(FB12:FU12)</f>
        <v>240</v>
      </c>
      <c r="FW12" s="431"/>
      <c r="FY12" s="429">
        <f t="shared" ref="FY12:FY22" si="52">IF(CC12="B",MAX(CK12,CM12,CO12,CQ12,CS12,CU12,CW12,CY12,DA12,DC12),0)</f>
        <v>0</v>
      </c>
      <c r="FZ12" s="431"/>
    </row>
    <row r="13" spans="2:182" ht="27.6" customHeight="1" thickBot="1" x14ac:dyDescent="0.2">
      <c r="B13" s="7"/>
      <c r="C13" s="6">
        <v>2</v>
      </c>
      <c r="D13" s="481" t="s">
        <v>172</v>
      </c>
      <c r="E13" s="482"/>
      <c r="F13" s="483"/>
      <c r="G13" s="484" t="s">
        <v>12</v>
      </c>
      <c r="H13" s="484"/>
      <c r="I13" s="484"/>
      <c r="J13" s="484"/>
      <c r="K13" s="484"/>
      <c r="L13" s="485" t="s">
        <v>119</v>
      </c>
      <c r="M13" s="486"/>
      <c r="N13" s="487"/>
      <c r="O13" s="488">
        <f>IFERROR(VLOOKUP(D13&amp;G13&amp;L13&amp;CF13&amp;CH13,データシートマスタA!$S$3:$V$196,3,FALSE),"")</f>
        <v>300</v>
      </c>
      <c r="P13" s="489"/>
      <c r="Q13" s="5" t="s">
        <v>72</v>
      </c>
      <c r="R13" s="497">
        <v>1</v>
      </c>
      <c r="S13" s="498"/>
      <c r="T13" s="499">
        <v>1</v>
      </c>
      <c r="U13" s="500"/>
      <c r="V13" s="500"/>
      <c r="W13" s="500"/>
      <c r="X13" s="500"/>
      <c r="Y13" s="500"/>
      <c r="Z13" s="500"/>
      <c r="AA13" s="500"/>
      <c r="AB13" s="500">
        <v>1</v>
      </c>
      <c r="AC13" s="500"/>
      <c r="AD13" s="500"/>
      <c r="AE13" s="500"/>
      <c r="AF13" s="500">
        <v>1</v>
      </c>
      <c r="AG13" s="500"/>
      <c r="AH13" s="500"/>
      <c r="AI13" s="500"/>
      <c r="AJ13" s="500">
        <v>1</v>
      </c>
      <c r="AK13" s="500"/>
      <c r="AL13" s="500"/>
      <c r="AM13" s="501"/>
      <c r="AN13" s="500"/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0"/>
      <c r="BA13" s="500"/>
      <c r="BB13" s="500"/>
      <c r="BC13" s="500"/>
      <c r="BD13" s="500"/>
      <c r="BE13" s="500"/>
      <c r="BF13" s="500"/>
      <c r="BG13" s="502"/>
      <c r="BH13" s="495">
        <f t="shared" si="4"/>
        <v>4</v>
      </c>
      <c r="BI13" s="496"/>
      <c r="BJ13" s="496"/>
      <c r="BK13" s="495">
        <f t="shared" si="5"/>
        <v>3</v>
      </c>
      <c r="BL13" s="496"/>
      <c r="BM13" s="496"/>
      <c r="BN13" s="183">
        <f t="shared" si="6"/>
        <v>900</v>
      </c>
      <c r="BO13" s="183"/>
      <c r="BP13" s="183"/>
      <c r="BQ13" s="184" t="str">
        <f t="shared" si="7"/>
        <v>要</v>
      </c>
      <c r="BR13" s="185"/>
      <c r="BS13" s="186" t="s">
        <v>222</v>
      </c>
      <c r="BT13" s="187"/>
      <c r="BU13" s="187"/>
      <c r="BV13" s="187"/>
      <c r="BW13" s="188"/>
      <c r="BZ13" s="479" t="str">
        <f>IFERROR(VLOOKUP(D13&amp;G13,データシートマスタA!$J$3:$K$196,2,FALSE),"")</f>
        <v>ア</v>
      </c>
      <c r="CA13" s="479"/>
      <c r="CC13" s="479" t="str">
        <f>IFERROR(VLOOKUP(D13&amp;G13&amp;L13&amp;CF13&amp;CH13,データシートマスタA!$S$3:$V$196,4,FALSE),"")</f>
        <v>A</v>
      </c>
      <c r="CD13" s="479"/>
      <c r="CE13" s="4"/>
      <c r="CF13" s="479" t="str">
        <f t="shared" si="8"/>
        <v>X</v>
      </c>
      <c r="CG13" s="479"/>
      <c r="CH13" s="479" t="str">
        <f t="shared" si="9"/>
        <v>α</v>
      </c>
      <c r="CI13" s="479"/>
      <c r="CK13" s="479">
        <f t="shared" si="10"/>
        <v>1</v>
      </c>
      <c r="CL13" s="479"/>
      <c r="CM13" s="429" t="str">
        <f t="shared" si="11"/>
        <v/>
      </c>
      <c r="CN13" s="431"/>
      <c r="CO13" s="429">
        <f t="shared" si="12"/>
        <v>1</v>
      </c>
      <c r="CP13" s="431"/>
      <c r="CQ13" s="429">
        <f t="shared" si="13"/>
        <v>1</v>
      </c>
      <c r="CR13" s="431"/>
      <c r="CS13" s="429">
        <f t="shared" si="14"/>
        <v>1</v>
      </c>
      <c r="CT13" s="431"/>
      <c r="CU13" s="429" t="str">
        <f t="shared" si="15"/>
        <v/>
      </c>
      <c r="CV13" s="431"/>
      <c r="CW13" s="429" t="str">
        <f t="shared" si="16"/>
        <v/>
      </c>
      <c r="CX13" s="431"/>
      <c r="CY13" s="429" t="str">
        <f t="shared" si="17"/>
        <v/>
      </c>
      <c r="CZ13" s="431"/>
      <c r="DA13" s="429" t="str">
        <f t="shared" si="18"/>
        <v/>
      </c>
      <c r="DB13" s="431"/>
      <c r="DC13" s="429" t="str">
        <f t="shared" si="19"/>
        <v/>
      </c>
      <c r="DD13" s="431"/>
      <c r="DE13" s="479">
        <f t="shared" si="20"/>
        <v>4</v>
      </c>
      <c r="DF13" s="479"/>
      <c r="DH13" s="429">
        <f t="shared" si="21"/>
        <v>1</v>
      </c>
      <c r="DI13" s="431"/>
      <c r="DJ13" s="429">
        <f t="shared" si="22"/>
        <v>0</v>
      </c>
      <c r="DK13" s="431"/>
      <c r="DL13" s="429">
        <f t="shared" si="23"/>
        <v>1</v>
      </c>
      <c r="DM13" s="431"/>
      <c r="DN13" s="429">
        <f t="shared" si="24"/>
        <v>1</v>
      </c>
      <c r="DO13" s="431"/>
      <c r="DP13" s="429">
        <f t="shared" si="25"/>
        <v>1</v>
      </c>
      <c r="DQ13" s="431"/>
      <c r="DR13" s="429">
        <f t="shared" si="26"/>
        <v>0</v>
      </c>
      <c r="DS13" s="431"/>
      <c r="DT13" s="429">
        <f t="shared" si="27"/>
        <v>0</v>
      </c>
      <c r="DU13" s="431"/>
      <c r="DV13" s="429">
        <f t="shared" si="28"/>
        <v>0</v>
      </c>
      <c r="DW13" s="431"/>
      <c r="DX13" s="429">
        <f t="shared" si="29"/>
        <v>0</v>
      </c>
      <c r="DY13" s="431"/>
      <c r="DZ13" s="429">
        <f t="shared" si="30"/>
        <v>0</v>
      </c>
      <c r="EA13" s="431"/>
      <c r="EB13" s="479"/>
      <c r="EC13" s="479"/>
      <c r="EE13" s="429">
        <f t="shared" si="31"/>
        <v>1</v>
      </c>
      <c r="EF13" s="431"/>
      <c r="EG13" s="429">
        <f t="shared" si="32"/>
        <v>1</v>
      </c>
      <c r="EH13" s="431"/>
      <c r="EI13" s="429">
        <f t="shared" si="33"/>
        <v>2</v>
      </c>
      <c r="EJ13" s="431"/>
      <c r="EK13" s="429">
        <f t="shared" si="34"/>
        <v>3</v>
      </c>
      <c r="EL13" s="431"/>
      <c r="EM13" s="429">
        <f t="shared" si="35"/>
        <v>4</v>
      </c>
      <c r="EN13" s="431"/>
      <c r="EO13" s="429">
        <f t="shared" si="36"/>
        <v>4</v>
      </c>
      <c r="EP13" s="431"/>
      <c r="EQ13" s="429">
        <f t="shared" si="37"/>
        <v>4</v>
      </c>
      <c r="ER13" s="431"/>
      <c r="ES13" s="429">
        <f t="shared" si="38"/>
        <v>4</v>
      </c>
      <c r="ET13" s="431"/>
      <c r="EU13" s="429">
        <f t="shared" si="39"/>
        <v>4</v>
      </c>
      <c r="EV13" s="431"/>
      <c r="EW13" s="429">
        <f t="shared" si="40"/>
        <v>4</v>
      </c>
      <c r="EX13" s="431"/>
      <c r="EY13" s="479"/>
      <c r="EZ13" s="479"/>
      <c r="FB13" s="429">
        <f t="shared" si="41"/>
        <v>1</v>
      </c>
      <c r="FC13" s="431"/>
      <c r="FD13" s="429" t="str">
        <f t="shared" si="42"/>
        <v/>
      </c>
      <c r="FE13" s="431"/>
      <c r="FF13" s="429">
        <f t="shared" si="43"/>
        <v>1</v>
      </c>
      <c r="FG13" s="431"/>
      <c r="FH13" s="429">
        <f t="shared" si="44"/>
        <v>1</v>
      </c>
      <c r="FI13" s="431"/>
      <c r="FJ13" s="429">
        <f t="shared" si="45"/>
        <v>0</v>
      </c>
      <c r="FK13" s="431"/>
      <c r="FL13" s="429">
        <f t="shared" si="46"/>
        <v>0</v>
      </c>
      <c r="FM13" s="431"/>
      <c r="FN13" s="429">
        <f t="shared" si="47"/>
        <v>0</v>
      </c>
      <c r="FO13" s="431"/>
      <c r="FP13" s="429">
        <f t="shared" si="48"/>
        <v>0</v>
      </c>
      <c r="FQ13" s="431"/>
      <c r="FR13" s="429">
        <f t="shared" si="49"/>
        <v>0</v>
      </c>
      <c r="FS13" s="431"/>
      <c r="FT13" s="429">
        <f t="shared" si="50"/>
        <v>0</v>
      </c>
      <c r="FU13" s="431"/>
      <c r="FV13" s="429">
        <f t="shared" si="51"/>
        <v>3</v>
      </c>
      <c r="FW13" s="431"/>
      <c r="FY13" s="429">
        <f t="shared" si="52"/>
        <v>0</v>
      </c>
      <c r="FZ13" s="431"/>
    </row>
    <row r="14" spans="2:182" ht="27.6" customHeight="1" thickBot="1" x14ac:dyDescent="0.2">
      <c r="B14" s="7"/>
      <c r="C14" s="6">
        <v>3</v>
      </c>
      <c r="D14" s="481" t="s">
        <v>173</v>
      </c>
      <c r="E14" s="482"/>
      <c r="F14" s="483"/>
      <c r="G14" s="484" t="s">
        <v>12</v>
      </c>
      <c r="H14" s="484"/>
      <c r="I14" s="484"/>
      <c r="J14" s="484"/>
      <c r="K14" s="484"/>
      <c r="L14" s="485"/>
      <c r="M14" s="486"/>
      <c r="N14" s="487"/>
      <c r="O14" s="488">
        <f>IFERROR(VLOOKUP(D14&amp;G14&amp;L14&amp;CF14&amp;CH14,データシートマスタA!$S$3:$V$196,3,FALSE),"")</f>
        <v>300</v>
      </c>
      <c r="P14" s="489"/>
      <c r="Q14" s="5" t="s">
        <v>72</v>
      </c>
      <c r="R14" s="497"/>
      <c r="S14" s="498"/>
      <c r="T14" s="499"/>
      <c r="U14" s="500"/>
      <c r="V14" s="500"/>
      <c r="W14" s="500"/>
      <c r="X14" s="500">
        <v>40</v>
      </c>
      <c r="Y14" s="500"/>
      <c r="Z14" s="500">
        <v>40</v>
      </c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1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0"/>
      <c r="BE14" s="500"/>
      <c r="BF14" s="500"/>
      <c r="BG14" s="502"/>
      <c r="BH14" s="495">
        <f t="shared" si="4"/>
        <v>80</v>
      </c>
      <c r="BI14" s="496"/>
      <c r="BJ14" s="496"/>
      <c r="BK14" s="495">
        <f t="shared" si="5"/>
        <v>80</v>
      </c>
      <c r="BL14" s="496"/>
      <c r="BM14" s="496"/>
      <c r="BN14" s="183">
        <f t="shared" si="6"/>
        <v>24000</v>
      </c>
      <c r="BO14" s="183"/>
      <c r="BP14" s="183"/>
      <c r="BQ14" s="184" t="str">
        <f t="shared" si="7"/>
        <v/>
      </c>
      <c r="BR14" s="185"/>
      <c r="BS14" s="186" t="s">
        <v>222</v>
      </c>
      <c r="BT14" s="187"/>
      <c r="BU14" s="187"/>
      <c r="BV14" s="187"/>
      <c r="BW14" s="188"/>
      <c r="BZ14" s="479" t="str">
        <f>IFERROR(VLOOKUP(D14&amp;G14,データシートマスタA!$J$3:$K$196,2,FALSE),"")</f>
        <v>ア</v>
      </c>
      <c r="CA14" s="479"/>
      <c r="CC14" s="479" t="str">
        <f>IFERROR(VLOOKUP(D14&amp;G14&amp;L14&amp;CF14&amp;CH14,データシートマスタA!$S$3:$V$196,4,FALSE),"")</f>
        <v>C</v>
      </c>
      <c r="CD14" s="479"/>
      <c r="CE14" s="4"/>
      <c r="CF14" s="479" t="str">
        <f t="shared" si="8"/>
        <v>Y</v>
      </c>
      <c r="CG14" s="479"/>
      <c r="CH14" s="479" t="str">
        <f t="shared" si="9"/>
        <v>α</v>
      </c>
      <c r="CI14" s="479"/>
      <c r="CK14" s="479" t="str">
        <f t="shared" si="10"/>
        <v/>
      </c>
      <c r="CL14" s="479"/>
      <c r="CM14" s="429">
        <f t="shared" si="11"/>
        <v>80</v>
      </c>
      <c r="CN14" s="431"/>
      <c r="CO14" s="429" t="str">
        <f t="shared" si="12"/>
        <v/>
      </c>
      <c r="CP14" s="431"/>
      <c r="CQ14" s="429" t="str">
        <f t="shared" si="13"/>
        <v/>
      </c>
      <c r="CR14" s="431"/>
      <c r="CS14" s="429" t="str">
        <f t="shared" si="14"/>
        <v/>
      </c>
      <c r="CT14" s="431"/>
      <c r="CU14" s="429" t="str">
        <f t="shared" si="15"/>
        <v/>
      </c>
      <c r="CV14" s="431"/>
      <c r="CW14" s="429" t="str">
        <f t="shared" si="16"/>
        <v/>
      </c>
      <c r="CX14" s="431"/>
      <c r="CY14" s="429" t="str">
        <f t="shared" si="17"/>
        <v/>
      </c>
      <c r="CZ14" s="431"/>
      <c r="DA14" s="429" t="str">
        <f t="shared" si="18"/>
        <v/>
      </c>
      <c r="DB14" s="431"/>
      <c r="DC14" s="429" t="str">
        <f t="shared" si="19"/>
        <v/>
      </c>
      <c r="DD14" s="431"/>
      <c r="DE14" s="479">
        <f t="shared" si="20"/>
        <v>1</v>
      </c>
      <c r="DF14" s="479"/>
      <c r="DH14" s="429">
        <f t="shared" si="21"/>
        <v>0</v>
      </c>
      <c r="DI14" s="431"/>
      <c r="DJ14" s="429">
        <f t="shared" si="22"/>
        <v>1</v>
      </c>
      <c r="DK14" s="431"/>
      <c r="DL14" s="429">
        <f t="shared" si="23"/>
        <v>0</v>
      </c>
      <c r="DM14" s="431"/>
      <c r="DN14" s="429">
        <f t="shared" si="24"/>
        <v>0</v>
      </c>
      <c r="DO14" s="431"/>
      <c r="DP14" s="429">
        <f t="shared" si="25"/>
        <v>0</v>
      </c>
      <c r="DQ14" s="431"/>
      <c r="DR14" s="429">
        <f t="shared" si="26"/>
        <v>0</v>
      </c>
      <c r="DS14" s="431"/>
      <c r="DT14" s="429">
        <f t="shared" si="27"/>
        <v>0</v>
      </c>
      <c r="DU14" s="431"/>
      <c r="DV14" s="429">
        <f t="shared" si="28"/>
        <v>0</v>
      </c>
      <c r="DW14" s="431"/>
      <c r="DX14" s="429">
        <f t="shared" si="29"/>
        <v>0</v>
      </c>
      <c r="DY14" s="431"/>
      <c r="DZ14" s="429">
        <f t="shared" si="30"/>
        <v>0</v>
      </c>
      <c r="EA14" s="431"/>
      <c r="EB14" s="479"/>
      <c r="EC14" s="479"/>
      <c r="EE14" s="429">
        <f t="shared" si="31"/>
        <v>0</v>
      </c>
      <c r="EF14" s="431"/>
      <c r="EG14" s="429">
        <f t="shared" si="32"/>
        <v>1</v>
      </c>
      <c r="EH14" s="431"/>
      <c r="EI14" s="429">
        <f t="shared" si="33"/>
        <v>1</v>
      </c>
      <c r="EJ14" s="431"/>
      <c r="EK14" s="429">
        <f t="shared" si="34"/>
        <v>1</v>
      </c>
      <c r="EL14" s="431"/>
      <c r="EM14" s="429">
        <f t="shared" si="35"/>
        <v>1</v>
      </c>
      <c r="EN14" s="431"/>
      <c r="EO14" s="429">
        <f t="shared" si="36"/>
        <v>1</v>
      </c>
      <c r="EP14" s="431"/>
      <c r="EQ14" s="429">
        <f t="shared" si="37"/>
        <v>1</v>
      </c>
      <c r="ER14" s="431"/>
      <c r="ES14" s="429">
        <f t="shared" si="38"/>
        <v>1</v>
      </c>
      <c r="ET14" s="431"/>
      <c r="EU14" s="429">
        <f t="shared" si="39"/>
        <v>1</v>
      </c>
      <c r="EV14" s="431"/>
      <c r="EW14" s="429">
        <f t="shared" si="40"/>
        <v>1</v>
      </c>
      <c r="EX14" s="431"/>
      <c r="EY14" s="479"/>
      <c r="EZ14" s="479"/>
      <c r="FB14" s="429" t="str">
        <f t="shared" si="41"/>
        <v/>
      </c>
      <c r="FC14" s="431"/>
      <c r="FD14" s="429">
        <f t="shared" si="42"/>
        <v>80</v>
      </c>
      <c r="FE14" s="431"/>
      <c r="FF14" s="429" t="str">
        <f t="shared" si="43"/>
        <v/>
      </c>
      <c r="FG14" s="431"/>
      <c r="FH14" s="429" t="str">
        <f t="shared" si="44"/>
        <v/>
      </c>
      <c r="FI14" s="431"/>
      <c r="FJ14" s="429" t="str">
        <f t="shared" si="45"/>
        <v/>
      </c>
      <c r="FK14" s="431"/>
      <c r="FL14" s="429" t="str">
        <f t="shared" si="46"/>
        <v/>
      </c>
      <c r="FM14" s="431"/>
      <c r="FN14" s="429" t="str">
        <f t="shared" si="47"/>
        <v/>
      </c>
      <c r="FO14" s="431"/>
      <c r="FP14" s="429" t="str">
        <f t="shared" si="48"/>
        <v/>
      </c>
      <c r="FQ14" s="431"/>
      <c r="FR14" s="429" t="str">
        <f t="shared" si="49"/>
        <v/>
      </c>
      <c r="FS14" s="431"/>
      <c r="FT14" s="429" t="str">
        <f t="shared" si="50"/>
        <v/>
      </c>
      <c r="FU14" s="431"/>
      <c r="FV14" s="429">
        <f t="shared" si="51"/>
        <v>80</v>
      </c>
      <c r="FW14" s="431"/>
      <c r="FY14" s="429">
        <f t="shared" si="52"/>
        <v>0</v>
      </c>
      <c r="FZ14" s="431"/>
    </row>
    <row r="15" spans="2:182" ht="27.6" customHeight="1" thickBot="1" x14ac:dyDescent="0.2">
      <c r="B15" s="7"/>
      <c r="C15" s="6">
        <v>4</v>
      </c>
      <c r="D15" s="481" t="s">
        <v>173</v>
      </c>
      <c r="E15" s="482"/>
      <c r="F15" s="483"/>
      <c r="G15" s="484" t="s">
        <v>12</v>
      </c>
      <c r="H15" s="484"/>
      <c r="I15" s="484"/>
      <c r="J15" s="484"/>
      <c r="K15" s="484"/>
      <c r="L15" s="485"/>
      <c r="M15" s="486"/>
      <c r="N15" s="487"/>
      <c r="O15" s="488">
        <f>IFERROR(VLOOKUP(D15&amp;G15&amp;L15&amp;CF15&amp;CH15,データシートマスタA!$S$3:$V$196,3,FALSE),"")</f>
        <v>300</v>
      </c>
      <c r="P15" s="489"/>
      <c r="Q15" s="5" t="s">
        <v>72</v>
      </c>
      <c r="R15" s="497"/>
      <c r="S15" s="498"/>
      <c r="T15" s="499"/>
      <c r="U15" s="500"/>
      <c r="V15" s="500"/>
      <c r="W15" s="500"/>
      <c r="X15" s="500">
        <v>1</v>
      </c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1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  <c r="BC15" s="500"/>
      <c r="BD15" s="500"/>
      <c r="BE15" s="500"/>
      <c r="BF15" s="500"/>
      <c r="BG15" s="502"/>
      <c r="BH15" s="495">
        <f t="shared" si="4"/>
        <v>1</v>
      </c>
      <c r="BI15" s="496"/>
      <c r="BJ15" s="496"/>
      <c r="BK15" s="495">
        <f t="shared" si="5"/>
        <v>1</v>
      </c>
      <c r="BL15" s="496"/>
      <c r="BM15" s="496"/>
      <c r="BN15" s="183">
        <f t="shared" si="6"/>
        <v>300</v>
      </c>
      <c r="BO15" s="183"/>
      <c r="BP15" s="183"/>
      <c r="BQ15" s="184" t="str">
        <f t="shared" si="7"/>
        <v/>
      </c>
      <c r="BR15" s="185"/>
      <c r="BS15" s="186" t="s">
        <v>222</v>
      </c>
      <c r="BT15" s="187"/>
      <c r="BU15" s="187"/>
      <c r="BV15" s="187"/>
      <c r="BW15" s="188"/>
      <c r="BZ15" s="479" t="str">
        <f>IFERROR(VLOOKUP(D15&amp;G15,データシートマスタA!$J$3:$K$196,2,FALSE),"")</f>
        <v>ア</v>
      </c>
      <c r="CA15" s="479"/>
      <c r="CC15" s="479" t="str">
        <f>IFERROR(VLOOKUP(D15&amp;G15&amp;L15&amp;CF15&amp;CH15,データシートマスタA!$S$3:$V$196,4,FALSE),"")</f>
        <v>C</v>
      </c>
      <c r="CD15" s="479"/>
      <c r="CE15" s="4"/>
      <c r="CF15" s="479" t="str">
        <f t="shared" si="8"/>
        <v>Y</v>
      </c>
      <c r="CG15" s="479"/>
      <c r="CH15" s="479" t="str">
        <f t="shared" si="9"/>
        <v>α</v>
      </c>
      <c r="CI15" s="479"/>
      <c r="CK15" s="479" t="str">
        <f t="shared" si="10"/>
        <v/>
      </c>
      <c r="CL15" s="479"/>
      <c r="CM15" s="429">
        <f t="shared" si="11"/>
        <v>1</v>
      </c>
      <c r="CN15" s="431"/>
      <c r="CO15" s="429" t="str">
        <f t="shared" si="12"/>
        <v/>
      </c>
      <c r="CP15" s="431"/>
      <c r="CQ15" s="429" t="str">
        <f t="shared" si="13"/>
        <v/>
      </c>
      <c r="CR15" s="431"/>
      <c r="CS15" s="429" t="str">
        <f t="shared" si="14"/>
        <v/>
      </c>
      <c r="CT15" s="431"/>
      <c r="CU15" s="429" t="str">
        <f t="shared" si="15"/>
        <v/>
      </c>
      <c r="CV15" s="431"/>
      <c r="CW15" s="429" t="str">
        <f t="shared" si="16"/>
        <v/>
      </c>
      <c r="CX15" s="431"/>
      <c r="CY15" s="429" t="str">
        <f t="shared" si="17"/>
        <v/>
      </c>
      <c r="CZ15" s="431"/>
      <c r="DA15" s="429" t="str">
        <f t="shared" si="18"/>
        <v/>
      </c>
      <c r="DB15" s="431"/>
      <c r="DC15" s="429" t="str">
        <f t="shared" si="19"/>
        <v/>
      </c>
      <c r="DD15" s="431"/>
      <c r="DE15" s="479">
        <f t="shared" si="20"/>
        <v>1</v>
      </c>
      <c r="DF15" s="479"/>
      <c r="DH15" s="429">
        <f t="shared" si="21"/>
        <v>0</v>
      </c>
      <c r="DI15" s="431"/>
      <c r="DJ15" s="429">
        <f t="shared" si="22"/>
        <v>1</v>
      </c>
      <c r="DK15" s="431"/>
      <c r="DL15" s="429">
        <f t="shared" si="23"/>
        <v>0</v>
      </c>
      <c r="DM15" s="431"/>
      <c r="DN15" s="429">
        <f t="shared" si="24"/>
        <v>0</v>
      </c>
      <c r="DO15" s="431"/>
      <c r="DP15" s="429">
        <f t="shared" si="25"/>
        <v>0</v>
      </c>
      <c r="DQ15" s="431"/>
      <c r="DR15" s="429">
        <f t="shared" si="26"/>
        <v>0</v>
      </c>
      <c r="DS15" s="431"/>
      <c r="DT15" s="429">
        <f t="shared" si="27"/>
        <v>0</v>
      </c>
      <c r="DU15" s="431"/>
      <c r="DV15" s="429">
        <f t="shared" si="28"/>
        <v>0</v>
      </c>
      <c r="DW15" s="431"/>
      <c r="DX15" s="429">
        <f t="shared" si="29"/>
        <v>0</v>
      </c>
      <c r="DY15" s="431"/>
      <c r="DZ15" s="429">
        <f t="shared" si="30"/>
        <v>0</v>
      </c>
      <c r="EA15" s="431"/>
      <c r="EB15" s="479"/>
      <c r="EC15" s="479"/>
      <c r="EE15" s="429">
        <f t="shared" si="31"/>
        <v>0</v>
      </c>
      <c r="EF15" s="431"/>
      <c r="EG15" s="429">
        <f t="shared" si="32"/>
        <v>1</v>
      </c>
      <c r="EH15" s="431"/>
      <c r="EI15" s="429">
        <f t="shared" si="33"/>
        <v>1</v>
      </c>
      <c r="EJ15" s="431"/>
      <c r="EK15" s="429">
        <f t="shared" si="34"/>
        <v>1</v>
      </c>
      <c r="EL15" s="431"/>
      <c r="EM15" s="429">
        <f t="shared" si="35"/>
        <v>1</v>
      </c>
      <c r="EN15" s="431"/>
      <c r="EO15" s="429">
        <f t="shared" si="36"/>
        <v>1</v>
      </c>
      <c r="EP15" s="431"/>
      <c r="EQ15" s="429">
        <f t="shared" si="37"/>
        <v>1</v>
      </c>
      <c r="ER15" s="431"/>
      <c r="ES15" s="429">
        <f t="shared" si="38"/>
        <v>1</v>
      </c>
      <c r="ET15" s="431"/>
      <c r="EU15" s="429">
        <f t="shared" si="39"/>
        <v>1</v>
      </c>
      <c r="EV15" s="431"/>
      <c r="EW15" s="429">
        <f t="shared" si="40"/>
        <v>1</v>
      </c>
      <c r="EX15" s="431"/>
      <c r="EY15" s="479"/>
      <c r="EZ15" s="479"/>
      <c r="FB15" s="429" t="str">
        <f t="shared" si="41"/>
        <v/>
      </c>
      <c r="FC15" s="431"/>
      <c r="FD15" s="429">
        <f t="shared" si="42"/>
        <v>1</v>
      </c>
      <c r="FE15" s="431"/>
      <c r="FF15" s="429" t="str">
        <f t="shared" si="43"/>
        <v/>
      </c>
      <c r="FG15" s="431"/>
      <c r="FH15" s="429" t="str">
        <f t="shared" si="44"/>
        <v/>
      </c>
      <c r="FI15" s="431"/>
      <c r="FJ15" s="429" t="str">
        <f t="shared" si="45"/>
        <v/>
      </c>
      <c r="FK15" s="431"/>
      <c r="FL15" s="429" t="str">
        <f t="shared" si="46"/>
        <v/>
      </c>
      <c r="FM15" s="431"/>
      <c r="FN15" s="429" t="str">
        <f t="shared" si="47"/>
        <v/>
      </c>
      <c r="FO15" s="431"/>
      <c r="FP15" s="429" t="str">
        <f t="shared" si="48"/>
        <v/>
      </c>
      <c r="FQ15" s="431"/>
      <c r="FR15" s="429" t="str">
        <f t="shared" si="49"/>
        <v/>
      </c>
      <c r="FS15" s="431"/>
      <c r="FT15" s="429" t="str">
        <f t="shared" si="50"/>
        <v/>
      </c>
      <c r="FU15" s="431"/>
      <c r="FV15" s="429">
        <f t="shared" si="51"/>
        <v>1</v>
      </c>
      <c r="FW15" s="431"/>
      <c r="FY15" s="429">
        <f t="shared" si="52"/>
        <v>0</v>
      </c>
      <c r="FZ15" s="431"/>
    </row>
    <row r="16" spans="2:182" ht="27.6" customHeight="1" thickBot="1" x14ac:dyDescent="0.2">
      <c r="B16" s="7"/>
      <c r="C16" s="6">
        <v>5</v>
      </c>
      <c r="D16" s="481" t="s">
        <v>172</v>
      </c>
      <c r="E16" s="482"/>
      <c r="F16" s="483"/>
      <c r="G16" s="484" t="s">
        <v>110</v>
      </c>
      <c r="H16" s="484"/>
      <c r="I16" s="484"/>
      <c r="J16" s="484"/>
      <c r="K16" s="484"/>
      <c r="L16" s="485"/>
      <c r="M16" s="486"/>
      <c r="N16" s="487"/>
      <c r="O16" s="488">
        <f>IFERROR(VLOOKUP(D16&amp;G16&amp;L16&amp;CF16&amp;CH16,データシートマスタA!$S$3:$V$196,3,FALSE),"")</f>
        <v>2500</v>
      </c>
      <c r="P16" s="489"/>
      <c r="Q16" s="5" t="s">
        <v>72</v>
      </c>
      <c r="R16" s="497">
        <v>8</v>
      </c>
      <c r="S16" s="498"/>
      <c r="T16" s="499">
        <v>4</v>
      </c>
      <c r="U16" s="500"/>
      <c r="V16" s="500">
        <v>4</v>
      </c>
      <c r="W16" s="500"/>
      <c r="X16" s="500"/>
      <c r="Y16" s="500"/>
      <c r="Z16" s="500"/>
      <c r="AA16" s="500"/>
      <c r="AB16" s="500">
        <v>4</v>
      </c>
      <c r="AC16" s="500"/>
      <c r="AD16" s="500">
        <v>4</v>
      </c>
      <c r="AE16" s="500"/>
      <c r="AF16" s="500">
        <v>4</v>
      </c>
      <c r="AG16" s="500"/>
      <c r="AH16" s="500">
        <v>4</v>
      </c>
      <c r="AI16" s="500"/>
      <c r="AJ16" s="500">
        <v>4</v>
      </c>
      <c r="AK16" s="500"/>
      <c r="AL16" s="500">
        <v>4</v>
      </c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500"/>
      <c r="BG16" s="502"/>
      <c r="BH16" s="495">
        <f t="shared" si="4"/>
        <v>32</v>
      </c>
      <c r="BI16" s="496"/>
      <c r="BJ16" s="496"/>
      <c r="BK16" s="495">
        <f t="shared" si="5"/>
        <v>32</v>
      </c>
      <c r="BL16" s="496"/>
      <c r="BM16" s="496"/>
      <c r="BN16" s="183">
        <f t="shared" si="6"/>
        <v>80000</v>
      </c>
      <c r="BO16" s="183"/>
      <c r="BP16" s="183"/>
      <c r="BQ16" s="184" t="str">
        <f t="shared" si="7"/>
        <v/>
      </c>
      <c r="BR16" s="185"/>
      <c r="BS16" s="186" t="s">
        <v>222</v>
      </c>
      <c r="BT16" s="187"/>
      <c r="BU16" s="187"/>
      <c r="BV16" s="187"/>
      <c r="BW16" s="188"/>
      <c r="BZ16" s="479" t="str">
        <f>IFERROR(VLOOKUP(D16&amp;G16,データシートマスタA!$J$3:$K$196,2,FALSE),"")</f>
        <v>イ</v>
      </c>
      <c r="CA16" s="479"/>
      <c r="CC16" s="479" t="str">
        <f>IFERROR(VLOOKUP(D16&amp;G16&amp;L16&amp;CF16&amp;CH16,データシートマスタA!$S$3:$V$196,4,FALSE),"")</f>
        <v>C</v>
      </c>
      <c r="CD16" s="479"/>
      <c r="CE16" s="4"/>
      <c r="CF16" s="479" t="str">
        <f t="shared" si="8"/>
        <v>Y</v>
      </c>
      <c r="CG16" s="479"/>
      <c r="CH16" s="479" t="str">
        <f t="shared" si="9"/>
        <v>α</v>
      </c>
      <c r="CI16" s="479"/>
      <c r="CK16" s="479">
        <f t="shared" si="10"/>
        <v>8</v>
      </c>
      <c r="CL16" s="479"/>
      <c r="CM16" s="429" t="str">
        <f t="shared" si="11"/>
        <v/>
      </c>
      <c r="CN16" s="431"/>
      <c r="CO16" s="429">
        <f t="shared" si="12"/>
        <v>8</v>
      </c>
      <c r="CP16" s="431"/>
      <c r="CQ16" s="429">
        <f t="shared" si="13"/>
        <v>8</v>
      </c>
      <c r="CR16" s="431"/>
      <c r="CS16" s="429">
        <f t="shared" si="14"/>
        <v>8</v>
      </c>
      <c r="CT16" s="431"/>
      <c r="CU16" s="429" t="str">
        <f t="shared" si="15"/>
        <v/>
      </c>
      <c r="CV16" s="431"/>
      <c r="CW16" s="429" t="str">
        <f t="shared" si="16"/>
        <v/>
      </c>
      <c r="CX16" s="431"/>
      <c r="CY16" s="429" t="str">
        <f t="shared" si="17"/>
        <v/>
      </c>
      <c r="CZ16" s="431"/>
      <c r="DA16" s="429" t="str">
        <f t="shared" si="18"/>
        <v/>
      </c>
      <c r="DB16" s="431"/>
      <c r="DC16" s="429" t="str">
        <f t="shared" si="19"/>
        <v/>
      </c>
      <c r="DD16" s="431"/>
      <c r="DE16" s="479">
        <f t="shared" si="20"/>
        <v>4</v>
      </c>
      <c r="DF16" s="479"/>
      <c r="DH16" s="429">
        <f t="shared" si="21"/>
        <v>1</v>
      </c>
      <c r="DI16" s="431"/>
      <c r="DJ16" s="429">
        <f t="shared" si="22"/>
        <v>0</v>
      </c>
      <c r="DK16" s="431"/>
      <c r="DL16" s="429">
        <f t="shared" si="23"/>
        <v>1</v>
      </c>
      <c r="DM16" s="431"/>
      <c r="DN16" s="429">
        <f t="shared" si="24"/>
        <v>1</v>
      </c>
      <c r="DO16" s="431"/>
      <c r="DP16" s="429">
        <f t="shared" si="25"/>
        <v>1</v>
      </c>
      <c r="DQ16" s="431"/>
      <c r="DR16" s="429">
        <f t="shared" si="26"/>
        <v>0</v>
      </c>
      <c r="DS16" s="431"/>
      <c r="DT16" s="429">
        <f t="shared" si="27"/>
        <v>0</v>
      </c>
      <c r="DU16" s="431"/>
      <c r="DV16" s="429">
        <f t="shared" si="28"/>
        <v>0</v>
      </c>
      <c r="DW16" s="431"/>
      <c r="DX16" s="429">
        <f t="shared" si="29"/>
        <v>0</v>
      </c>
      <c r="DY16" s="431"/>
      <c r="DZ16" s="429">
        <f t="shared" si="30"/>
        <v>0</v>
      </c>
      <c r="EA16" s="431"/>
      <c r="EB16" s="479"/>
      <c r="EC16" s="479"/>
      <c r="EE16" s="429">
        <f t="shared" si="31"/>
        <v>1</v>
      </c>
      <c r="EF16" s="431"/>
      <c r="EG16" s="429">
        <f t="shared" si="32"/>
        <v>1</v>
      </c>
      <c r="EH16" s="431"/>
      <c r="EI16" s="429">
        <f t="shared" si="33"/>
        <v>2</v>
      </c>
      <c r="EJ16" s="431"/>
      <c r="EK16" s="429">
        <f t="shared" si="34"/>
        <v>3</v>
      </c>
      <c r="EL16" s="431"/>
      <c r="EM16" s="429">
        <f t="shared" si="35"/>
        <v>4</v>
      </c>
      <c r="EN16" s="431"/>
      <c r="EO16" s="429">
        <f t="shared" si="36"/>
        <v>4</v>
      </c>
      <c r="EP16" s="431"/>
      <c r="EQ16" s="429">
        <f t="shared" si="37"/>
        <v>4</v>
      </c>
      <c r="ER16" s="431"/>
      <c r="ES16" s="429">
        <f t="shared" si="38"/>
        <v>4</v>
      </c>
      <c r="ET16" s="431"/>
      <c r="EU16" s="429">
        <f t="shared" si="39"/>
        <v>4</v>
      </c>
      <c r="EV16" s="431"/>
      <c r="EW16" s="429">
        <f t="shared" si="40"/>
        <v>4</v>
      </c>
      <c r="EX16" s="431"/>
      <c r="EY16" s="479"/>
      <c r="EZ16" s="479"/>
      <c r="FB16" s="429">
        <f t="shared" si="41"/>
        <v>8</v>
      </c>
      <c r="FC16" s="431"/>
      <c r="FD16" s="429" t="str">
        <f t="shared" si="42"/>
        <v/>
      </c>
      <c r="FE16" s="431"/>
      <c r="FF16" s="429">
        <f t="shared" si="43"/>
        <v>8</v>
      </c>
      <c r="FG16" s="431"/>
      <c r="FH16" s="429">
        <f t="shared" si="44"/>
        <v>8</v>
      </c>
      <c r="FI16" s="431"/>
      <c r="FJ16" s="429">
        <f t="shared" si="45"/>
        <v>8</v>
      </c>
      <c r="FK16" s="431"/>
      <c r="FL16" s="429" t="str">
        <f t="shared" si="46"/>
        <v/>
      </c>
      <c r="FM16" s="431"/>
      <c r="FN16" s="429" t="str">
        <f t="shared" si="47"/>
        <v/>
      </c>
      <c r="FO16" s="431"/>
      <c r="FP16" s="429" t="str">
        <f t="shared" si="48"/>
        <v/>
      </c>
      <c r="FQ16" s="431"/>
      <c r="FR16" s="429" t="str">
        <f t="shared" si="49"/>
        <v/>
      </c>
      <c r="FS16" s="431"/>
      <c r="FT16" s="429" t="str">
        <f t="shared" si="50"/>
        <v/>
      </c>
      <c r="FU16" s="431"/>
      <c r="FV16" s="429">
        <f t="shared" si="51"/>
        <v>32</v>
      </c>
      <c r="FW16" s="431"/>
      <c r="FY16" s="429">
        <f t="shared" si="52"/>
        <v>0</v>
      </c>
      <c r="FZ16" s="431"/>
    </row>
    <row r="17" spans="2:182" ht="27.6" customHeight="1" x14ac:dyDescent="0.15">
      <c r="B17" s="7"/>
      <c r="C17" s="6">
        <v>6</v>
      </c>
      <c r="D17" s="481" t="s">
        <v>173</v>
      </c>
      <c r="E17" s="482"/>
      <c r="F17" s="483"/>
      <c r="G17" s="484" t="s">
        <v>14</v>
      </c>
      <c r="H17" s="484"/>
      <c r="I17" s="484"/>
      <c r="J17" s="484"/>
      <c r="K17" s="484"/>
      <c r="L17" s="485" t="s">
        <v>119</v>
      </c>
      <c r="M17" s="486"/>
      <c r="N17" s="487"/>
      <c r="O17" s="503" t="str">
        <f>IFERROR(VLOOKUP(D17&amp;G17&amp;L17&amp;CF17&amp;CH17,データシートマスタA!$S$3:$V$196,3,FALSE),"")</f>
        <v>該当無</v>
      </c>
      <c r="P17" s="504"/>
      <c r="Q17" s="5" t="s">
        <v>72</v>
      </c>
      <c r="R17" s="497"/>
      <c r="S17" s="498"/>
      <c r="T17" s="499"/>
      <c r="U17" s="500"/>
      <c r="V17" s="500"/>
      <c r="W17" s="500"/>
      <c r="X17" s="500">
        <v>4</v>
      </c>
      <c r="Y17" s="500"/>
      <c r="Z17" s="500">
        <v>4</v>
      </c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0"/>
      <c r="BF17" s="500"/>
      <c r="BG17" s="502"/>
      <c r="BH17" s="495">
        <f t="shared" si="4"/>
        <v>8</v>
      </c>
      <c r="BI17" s="496"/>
      <c r="BJ17" s="496"/>
      <c r="BK17" s="495">
        <f t="shared" si="5"/>
        <v>8</v>
      </c>
      <c r="BL17" s="496"/>
      <c r="BM17" s="496"/>
      <c r="BN17" s="183">
        <f t="shared" si="6"/>
        <v>0</v>
      </c>
      <c r="BO17" s="183"/>
      <c r="BP17" s="183"/>
      <c r="BQ17" s="184" t="str">
        <f t="shared" si="7"/>
        <v>要</v>
      </c>
      <c r="BR17" s="185"/>
      <c r="BS17" s="186" t="s">
        <v>222</v>
      </c>
      <c r="BT17" s="187"/>
      <c r="BU17" s="187"/>
      <c r="BV17" s="187"/>
      <c r="BW17" s="188"/>
      <c r="BZ17" s="479" t="str">
        <f>IFERROR(VLOOKUP(D17&amp;G17,データシートマスタA!$J$3:$K$196,2,FALSE),"")</f>
        <v>ア</v>
      </c>
      <c r="CA17" s="479"/>
      <c r="CC17" s="479" t="str">
        <f>IFERROR(VLOOKUP(D17&amp;G17&amp;L17&amp;CF17&amp;CH17,データシートマスタA!$S$3:$V$196,4,FALSE),"")</f>
        <v>C</v>
      </c>
      <c r="CD17" s="479"/>
      <c r="CE17" s="4"/>
      <c r="CF17" s="479" t="str">
        <f t="shared" si="8"/>
        <v>Y</v>
      </c>
      <c r="CG17" s="479"/>
      <c r="CH17" s="479" t="str">
        <f t="shared" si="9"/>
        <v>α</v>
      </c>
      <c r="CI17" s="479"/>
      <c r="CK17" s="479" t="str">
        <f t="shared" si="10"/>
        <v/>
      </c>
      <c r="CL17" s="479"/>
      <c r="CM17" s="429">
        <f t="shared" si="11"/>
        <v>8</v>
      </c>
      <c r="CN17" s="431"/>
      <c r="CO17" s="429" t="str">
        <f t="shared" si="12"/>
        <v/>
      </c>
      <c r="CP17" s="431"/>
      <c r="CQ17" s="429" t="str">
        <f t="shared" si="13"/>
        <v/>
      </c>
      <c r="CR17" s="431"/>
      <c r="CS17" s="429" t="str">
        <f t="shared" si="14"/>
        <v/>
      </c>
      <c r="CT17" s="431"/>
      <c r="CU17" s="429" t="str">
        <f t="shared" si="15"/>
        <v/>
      </c>
      <c r="CV17" s="431"/>
      <c r="CW17" s="429" t="str">
        <f t="shared" si="16"/>
        <v/>
      </c>
      <c r="CX17" s="431"/>
      <c r="CY17" s="429" t="str">
        <f t="shared" si="17"/>
        <v/>
      </c>
      <c r="CZ17" s="431"/>
      <c r="DA17" s="429" t="str">
        <f t="shared" si="18"/>
        <v/>
      </c>
      <c r="DB17" s="431"/>
      <c r="DC17" s="429" t="str">
        <f t="shared" si="19"/>
        <v/>
      </c>
      <c r="DD17" s="431"/>
      <c r="DE17" s="479">
        <f t="shared" si="20"/>
        <v>1</v>
      </c>
      <c r="DF17" s="479"/>
      <c r="DH17" s="429">
        <f t="shared" si="21"/>
        <v>0</v>
      </c>
      <c r="DI17" s="431"/>
      <c r="DJ17" s="429">
        <f t="shared" si="22"/>
        <v>1</v>
      </c>
      <c r="DK17" s="431"/>
      <c r="DL17" s="429">
        <f t="shared" si="23"/>
        <v>0</v>
      </c>
      <c r="DM17" s="431"/>
      <c r="DN17" s="429">
        <f t="shared" si="24"/>
        <v>0</v>
      </c>
      <c r="DO17" s="431"/>
      <c r="DP17" s="429">
        <f t="shared" si="25"/>
        <v>0</v>
      </c>
      <c r="DQ17" s="431"/>
      <c r="DR17" s="429">
        <f t="shared" si="26"/>
        <v>0</v>
      </c>
      <c r="DS17" s="431"/>
      <c r="DT17" s="429">
        <f t="shared" si="27"/>
        <v>0</v>
      </c>
      <c r="DU17" s="431"/>
      <c r="DV17" s="429">
        <f t="shared" si="28"/>
        <v>0</v>
      </c>
      <c r="DW17" s="431"/>
      <c r="DX17" s="429">
        <f t="shared" si="29"/>
        <v>0</v>
      </c>
      <c r="DY17" s="431"/>
      <c r="DZ17" s="429">
        <f t="shared" si="30"/>
        <v>0</v>
      </c>
      <c r="EA17" s="431"/>
      <c r="EB17" s="479"/>
      <c r="EC17" s="479"/>
      <c r="EE17" s="429">
        <f t="shared" si="31"/>
        <v>0</v>
      </c>
      <c r="EF17" s="431"/>
      <c r="EG17" s="429">
        <f t="shared" si="32"/>
        <v>1</v>
      </c>
      <c r="EH17" s="431"/>
      <c r="EI17" s="429">
        <f t="shared" si="33"/>
        <v>1</v>
      </c>
      <c r="EJ17" s="431"/>
      <c r="EK17" s="429">
        <f t="shared" si="34"/>
        <v>1</v>
      </c>
      <c r="EL17" s="431"/>
      <c r="EM17" s="429">
        <f t="shared" si="35"/>
        <v>1</v>
      </c>
      <c r="EN17" s="431"/>
      <c r="EO17" s="429">
        <f t="shared" si="36"/>
        <v>1</v>
      </c>
      <c r="EP17" s="431"/>
      <c r="EQ17" s="429">
        <f t="shared" si="37"/>
        <v>1</v>
      </c>
      <c r="ER17" s="431"/>
      <c r="ES17" s="429">
        <f t="shared" si="38"/>
        <v>1</v>
      </c>
      <c r="ET17" s="431"/>
      <c r="EU17" s="429">
        <f t="shared" si="39"/>
        <v>1</v>
      </c>
      <c r="EV17" s="431"/>
      <c r="EW17" s="429">
        <f t="shared" si="40"/>
        <v>1</v>
      </c>
      <c r="EX17" s="431"/>
      <c r="EY17" s="479"/>
      <c r="EZ17" s="479"/>
      <c r="FB17" s="429" t="str">
        <f t="shared" si="41"/>
        <v/>
      </c>
      <c r="FC17" s="431"/>
      <c r="FD17" s="429">
        <f t="shared" si="42"/>
        <v>8</v>
      </c>
      <c r="FE17" s="431"/>
      <c r="FF17" s="429" t="str">
        <f t="shared" si="43"/>
        <v/>
      </c>
      <c r="FG17" s="431"/>
      <c r="FH17" s="429" t="str">
        <f t="shared" si="44"/>
        <v/>
      </c>
      <c r="FI17" s="431"/>
      <c r="FJ17" s="429" t="str">
        <f t="shared" si="45"/>
        <v/>
      </c>
      <c r="FK17" s="431"/>
      <c r="FL17" s="429" t="str">
        <f t="shared" si="46"/>
        <v/>
      </c>
      <c r="FM17" s="431"/>
      <c r="FN17" s="429" t="str">
        <f t="shared" si="47"/>
        <v/>
      </c>
      <c r="FO17" s="431"/>
      <c r="FP17" s="429" t="str">
        <f t="shared" si="48"/>
        <v/>
      </c>
      <c r="FQ17" s="431"/>
      <c r="FR17" s="429" t="str">
        <f t="shared" si="49"/>
        <v/>
      </c>
      <c r="FS17" s="431"/>
      <c r="FT17" s="429" t="str">
        <f t="shared" si="50"/>
        <v/>
      </c>
      <c r="FU17" s="431"/>
      <c r="FV17" s="429">
        <f t="shared" si="51"/>
        <v>8</v>
      </c>
      <c r="FW17" s="431"/>
      <c r="FY17" s="429">
        <f t="shared" si="52"/>
        <v>0</v>
      </c>
      <c r="FZ17" s="431"/>
    </row>
    <row r="18" spans="2:182" ht="27.6" customHeight="1" x14ac:dyDescent="0.15">
      <c r="B18" s="7"/>
      <c r="C18" s="6">
        <v>7</v>
      </c>
      <c r="D18" s="481" t="s">
        <v>149</v>
      </c>
      <c r="E18" s="482"/>
      <c r="F18" s="483"/>
      <c r="G18" s="484" t="s">
        <v>71</v>
      </c>
      <c r="H18" s="484"/>
      <c r="I18" s="484"/>
      <c r="J18" s="484"/>
      <c r="K18" s="484"/>
      <c r="L18" s="485"/>
      <c r="M18" s="486"/>
      <c r="N18" s="487"/>
      <c r="O18" s="488" t="str">
        <f>IFERROR(VLOOKUP(D18&amp;G18&amp;L18&amp;CF18&amp;CH18,データシートマスタA!$S$3:$V$196,3,FALSE),"")</f>
        <v/>
      </c>
      <c r="P18" s="489"/>
      <c r="Q18" s="5" t="s">
        <v>72</v>
      </c>
      <c r="R18" s="497"/>
      <c r="S18" s="498"/>
      <c r="T18" s="499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1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E18" s="500"/>
      <c r="BF18" s="500"/>
      <c r="BG18" s="502"/>
      <c r="BH18" s="495" t="str">
        <f t="shared" si="4"/>
        <v/>
      </c>
      <c r="BI18" s="496"/>
      <c r="BJ18" s="496"/>
      <c r="BK18" s="495">
        <f t="shared" si="5"/>
        <v>0</v>
      </c>
      <c r="BL18" s="496"/>
      <c r="BM18" s="496"/>
      <c r="BN18" s="183">
        <f t="shared" si="6"/>
        <v>0</v>
      </c>
      <c r="BO18" s="183"/>
      <c r="BP18" s="183"/>
      <c r="BQ18" s="184" t="str">
        <f t="shared" si="7"/>
        <v/>
      </c>
      <c r="BR18" s="185"/>
      <c r="BS18" s="195" t="s">
        <v>71</v>
      </c>
      <c r="BT18" s="196"/>
      <c r="BU18" s="196"/>
      <c r="BV18" s="196"/>
      <c r="BW18" s="197"/>
      <c r="BZ18" s="479" t="str">
        <f>IFERROR(VLOOKUP(D18&amp;G18,データシートマスタA!$J$3:$K$196,2,FALSE),"")</f>
        <v/>
      </c>
      <c r="CA18" s="479"/>
      <c r="CC18" s="479" t="str">
        <f>IFERROR(VLOOKUP(D18&amp;G18&amp;L18&amp;CF18&amp;CH18,データシートマスタA!$S$3:$V$196,4,FALSE),"")</f>
        <v/>
      </c>
      <c r="CD18" s="479"/>
      <c r="CE18" s="4"/>
      <c r="CF18" s="479" t="str">
        <f t="shared" si="8"/>
        <v>Y</v>
      </c>
      <c r="CG18" s="479"/>
      <c r="CH18" s="479" t="str">
        <f t="shared" si="9"/>
        <v>α</v>
      </c>
      <c r="CI18" s="479"/>
      <c r="CK18" s="479" t="str">
        <f t="shared" si="10"/>
        <v/>
      </c>
      <c r="CL18" s="479"/>
      <c r="CM18" s="429" t="str">
        <f t="shared" si="11"/>
        <v/>
      </c>
      <c r="CN18" s="431"/>
      <c r="CO18" s="429" t="str">
        <f t="shared" si="12"/>
        <v/>
      </c>
      <c r="CP18" s="431"/>
      <c r="CQ18" s="429" t="str">
        <f t="shared" si="13"/>
        <v/>
      </c>
      <c r="CR18" s="431"/>
      <c r="CS18" s="429" t="str">
        <f t="shared" si="14"/>
        <v/>
      </c>
      <c r="CT18" s="431"/>
      <c r="CU18" s="429" t="str">
        <f t="shared" si="15"/>
        <v/>
      </c>
      <c r="CV18" s="431"/>
      <c r="CW18" s="429" t="str">
        <f t="shared" si="16"/>
        <v/>
      </c>
      <c r="CX18" s="431"/>
      <c r="CY18" s="429" t="str">
        <f t="shared" si="17"/>
        <v/>
      </c>
      <c r="CZ18" s="431"/>
      <c r="DA18" s="429" t="str">
        <f t="shared" si="18"/>
        <v/>
      </c>
      <c r="DB18" s="431"/>
      <c r="DC18" s="429" t="str">
        <f t="shared" si="19"/>
        <v/>
      </c>
      <c r="DD18" s="431"/>
      <c r="DE18" s="479">
        <f t="shared" si="20"/>
        <v>0</v>
      </c>
      <c r="DF18" s="479"/>
      <c r="DH18" s="429">
        <f t="shared" si="21"/>
        <v>0</v>
      </c>
      <c r="DI18" s="431"/>
      <c r="DJ18" s="429">
        <f t="shared" si="22"/>
        <v>0</v>
      </c>
      <c r="DK18" s="431"/>
      <c r="DL18" s="429">
        <f t="shared" si="23"/>
        <v>0</v>
      </c>
      <c r="DM18" s="431"/>
      <c r="DN18" s="429">
        <f t="shared" si="24"/>
        <v>0</v>
      </c>
      <c r="DO18" s="431"/>
      <c r="DP18" s="429">
        <f t="shared" si="25"/>
        <v>0</v>
      </c>
      <c r="DQ18" s="431"/>
      <c r="DR18" s="429">
        <f t="shared" si="26"/>
        <v>0</v>
      </c>
      <c r="DS18" s="431"/>
      <c r="DT18" s="429">
        <f t="shared" si="27"/>
        <v>0</v>
      </c>
      <c r="DU18" s="431"/>
      <c r="DV18" s="429">
        <f t="shared" si="28"/>
        <v>0</v>
      </c>
      <c r="DW18" s="431"/>
      <c r="DX18" s="429">
        <f t="shared" si="29"/>
        <v>0</v>
      </c>
      <c r="DY18" s="431"/>
      <c r="DZ18" s="429">
        <f t="shared" si="30"/>
        <v>0</v>
      </c>
      <c r="EA18" s="431"/>
      <c r="EB18" s="479"/>
      <c r="EC18" s="479"/>
      <c r="EE18" s="429">
        <f t="shared" si="31"/>
        <v>0</v>
      </c>
      <c r="EF18" s="431"/>
      <c r="EG18" s="429">
        <f t="shared" si="32"/>
        <v>0</v>
      </c>
      <c r="EH18" s="431"/>
      <c r="EI18" s="429">
        <f t="shared" si="33"/>
        <v>0</v>
      </c>
      <c r="EJ18" s="431"/>
      <c r="EK18" s="429">
        <f t="shared" si="34"/>
        <v>0</v>
      </c>
      <c r="EL18" s="431"/>
      <c r="EM18" s="429">
        <f t="shared" si="35"/>
        <v>0</v>
      </c>
      <c r="EN18" s="431"/>
      <c r="EO18" s="429">
        <f t="shared" si="36"/>
        <v>0</v>
      </c>
      <c r="EP18" s="431"/>
      <c r="EQ18" s="429">
        <f t="shared" si="37"/>
        <v>0</v>
      </c>
      <c r="ER18" s="431"/>
      <c r="ES18" s="429">
        <f t="shared" si="38"/>
        <v>0</v>
      </c>
      <c r="ET18" s="431"/>
      <c r="EU18" s="429">
        <f t="shared" si="39"/>
        <v>0</v>
      </c>
      <c r="EV18" s="431"/>
      <c r="EW18" s="429">
        <f t="shared" si="40"/>
        <v>0</v>
      </c>
      <c r="EX18" s="431"/>
      <c r="EY18" s="479"/>
      <c r="EZ18" s="479"/>
      <c r="FB18" s="429">
        <f t="shared" si="41"/>
        <v>0</v>
      </c>
      <c r="FC18" s="431"/>
      <c r="FD18" s="429">
        <f t="shared" si="42"/>
        <v>0</v>
      </c>
      <c r="FE18" s="431"/>
      <c r="FF18" s="429">
        <f t="shared" si="43"/>
        <v>0</v>
      </c>
      <c r="FG18" s="431"/>
      <c r="FH18" s="429">
        <f t="shared" si="44"/>
        <v>0</v>
      </c>
      <c r="FI18" s="431"/>
      <c r="FJ18" s="429">
        <f t="shared" si="45"/>
        <v>0</v>
      </c>
      <c r="FK18" s="431"/>
      <c r="FL18" s="429">
        <f t="shared" si="46"/>
        <v>0</v>
      </c>
      <c r="FM18" s="431"/>
      <c r="FN18" s="429">
        <f t="shared" si="47"/>
        <v>0</v>
      </c>
      <c r="FO18" s="431"/>
      <c r="FP18" s="429">
        <f t="shared" si="48"/>
        <v>0</v>
      </c>
      <c r="FQ18" s="431"/>
      <c r="FR18" s="429">
        <f t="shared" si="49"/>
        <v>0</v>
      </c>
      <c r="FS18" s="431"/>
      <c r="FT18" s="429">
        <f t="shared" si="50"/>
        <v>0</v>
      </c>
      <c r="FU18" s="431"/>
      <c r="FV18" s="429">
        <f t="shared" si="51"/>
        <v>0</v>
      </c>
      <c r="FW18" s="431"/>
      <c r="FY18" s="429">
        <f t="shared" si="52"/>
        <v>0</v>
      </c>
      <c r="FZ18" s="431"/>
    </row>
    <row r="19" spans="2:182" ht="27.6" customHeight="1" x14ac:dyDescent="0.15">
      <c r="B19" s="7"/>
      <c r="C19" s="6">
        <v>8</v>
      </c>
      <c r="D19" s="481" t="s">
        <v>149</v>
      </c>
      <c r="E19" s="482"/>
      <c r="F19" s="483"/>
      <c r="G19" s="484" t="s">
        <v>71</v>
      </c>
      <c r="H19" s="484"/>
      <c r="I19" s="484"/>
      <c r="J19" s="484"/>
      <c r="K19" s="484"/>
      <c r="L19" s="485"/>
      <c r="M19" s="486"/>
      <c r="N19" s="487"/>
      <c r="O19" s="488" t="str">
        <f>IFERROR(VLOOKUP(D19&amp;G19&amp;L19&amp;CF19&amp;CH19,データシートマスタA!$S$3:$V$196,3,FALSE),"")</f>
        <v/>
      </c>
      <c r="P19" s="489"/>
      <c r="Q19" s="5" t="s">
        <v>72</v>
      </c>
      <c r="R19" s="497"/>
      <c r="S19" s="498"/>
      <c r="T19" s="499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1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2"/>
      <c r="BH19" s="495" t="str">
        <f t="shared" si="4"/>
        <v/>
      </c>
      <c r="BI19" s="496"/>
      <c r="BJ19" s="496"/>
      <c r="BK19" s="495">
        <f t="shared" si="5"/>
        <v>0</v>
      </c>
      <c r="BL19" s="496"/>
      <c r="BM19" s="496"/>
      <c r="BN19" s="183">
        <f t="shared" si="6"/>
        <v>0</v>
      </c>
      <c r="BO19" s="183"/>
      <c r="BP19" s="183"/>
      <c r="BQ19" s="184" t="str">
        <f t="shared" si="7"/>
        <v/>
      </c>
      <c r="BR19" s="185"/>
      <c r="BS19" s="195" t="s">
        <v>71</v>
      </c>
      <c r="BT19" s="196"/>
      <c r="BU19" s="196"/>
      <c r="BV19" s="196"/>
      <c r="BW19" s="197"/>
      <c r="BZ19" s="479" t="str">
        <f>IFERROR(VLOOKUP(D19&amp;G19,データシートマスタA!$J$3:$K$196,2,FALSE),"")</f>
        <v/>
      </c>
      <c r="CA19" s="479"/>
      <c r="CC19" s="479" t="str">
        <f>IFERROR(VLOOKUP(D19&amp;G19&amp;L19&amp;CF19&amp;CH19,データシートマスタA!$S$3:$V$196,4,FALSE),"")</f>
        <v/>
      </c>
      <c r="CD19" s="479"/>
      <c r="CE19" s="4"/>
      <c r="CF19" s="479" t="str">
        <f t="shared" si="8"/>
        <v>Y</v>
      </c>
      <c r="CG19" s="479"/>
      <c r="CH19" s="479" t="str">
        <f t="shared" si="9"/>
        <v>α</v>
      </c>
      <c r="CI19" s="479"/>
      <c r="CK19" s="479" t="str">
        <f t="shared" si="10"/>
        <v/>
      </c>
      <c r="CL19" s="479"/>
      <c r="CM19" s="429" t="str">
        <f t="shared" si="11"/>
        <v/>
      </c>
      <c r="CN19" s="431"/>
      <c r="CO19" s="429" t="str">
        <f t="shared" si="12"/>
        <v/>
      </c>
      <c r="CP19" s="431"/>
      <c r="CQ19" s="429" t="str">
        <f t="shared" si="13"/>
        <v/>
      </c>
      <c r="CR19" s="431"/>
      <c r="CS19" s="429" t="str">
        <f t="shared" si="14"/>
        <v/>
      </c>
      <c r="CT19" s="431"/>
      <c r="CU19" s="429" t="str">
        <f t="shared" si="15"/>
        <v/>
      </c>
      <c r="CV19" s="431"/>
      <c r="CW19" s="429" t="str">
        <f t="shared" si="16"/>
        <v/>
      </c>
      <c r="CX19" s="431"/>
      <c r="CY19" s="429" t="str">
        <f t="shared" si="17"/>
        <v/>
      </c>
      <c r="CZ19" s="431"/>
      <c r="DA19" s="429" t="str">
        <f t="shared" si="18"/>
        <v/>
      </c>
      <c r="DB19" s="431"/>
      <c r="DC19" s="429" t="str">
        <f t="shared" si="19"/>
        <v/>
      </c>
      <c r="DD19" s="431"/>
      <c r="DE19" s="479">
        <f t="shared" si="20"/>
        <v>0</v>
      </c>
      <c r="DF19" s="479"/>
      <c r="DH19" s="429">
        <f t="shared" si="21"/>
        <v>0</v>
      </c>
      <c r="DI19" s="431"/>
      <c r="DJ19" s="429">
        <f t="shared" si="22"/>
        <v>0</v>
      </c>
      <c r="DK19" s="431"/>
      <c r="DL19" s="429">
        <f t="shared" si="23"/>
        <v>0</v>
      </c>
      <c r="DM19" s="431"/>
      <c r="DN19" s="429">
        <f t="shared" si="24"/>
        <v>0</v>
      </c>
      <c r="DO19" s="431"/>
      <c r="DP19" s="429">
        <f t="shared" si="25"/>
        <v>0</v>
      </c>
      <c r="DQ19" s="431"/>
      <c r="DR19" s="429">
        <f t="shared" si="26"/>
        <v>0</v>
      </c>
      <c r="DS19" s="431"/>
      <c r="DT19" s="429">
        <f t="shared" si="27"/>
        <v>0</v>
      </c>
      <c r="DU19" s="431"/>
      <c r="DV19" s="429">
        <f t="shared" si="28"/>
        <v>0</v>
      </c>
      <c r="DW19" s="431"/>
      <c r="DX19" s="429">
        <f t="shared" si="29"/>
        <v>0</v>
      </c>
      <c r="DY19" s="431"/>
      <c r="DZ19" s="429">
        <f t="shared" si="30"/>
        <v>0</v>
      </c>
      <c r="EA19" s="431"/>
      <c r="EB19" s="479"/>
      <c r="EC19" s="479"/>
      <c r="EE19" s="429">
        <f t="shared" si="31"/>
        <v>0</v>
      </c>
      <c r="EF19" s="431"/>
      <c r="EG19" s="429">
        <f t="shared" si="32"/>
        <v>0</v>
      </c>
      <c r="EH19" s="431"/>
      <c r="EI19" s="429">
        <f t="shared" si="33"/>
        <v>0</v>
      </c>
      <c r="EJ19" s="431"/>
      <c r="EK19" s="429">
        <f t="shared" si="34"/>
        <v>0</v>
      </c>
      <c r="EL19" s="431"/>
      <c r="EM19" s="429">
        <f t="shared" si="35"/>
        <v>0</v>
      </c>
      <c r="EN19" s="431"/>
      <c r="EO19" s="429">
        <f t="shared" si="36"/>
        <v>0</v>
      </c>
      <c r="EP19" s="431"/>
      <c r="EQ19" s="429">
        <f t="shared" si="37"/>
        <v>0</v>
      </c>
      <c r="ER19" s="431"/>
      <c r="ES19" s="429">
        <f t="shared" si="38"/>
        <v>0</v>
      </c>
      <c r="ET19" s="431"/>
      <c r="EU19" s="429">
        <f t="shared" si="39"/>
        <v>0</v>
      </c>
      <c r="EV19" s="431"/>
      <c r="EW19" s="429">
        <f t="shared" si="40"/>
        <v>0</v>
      </c>
      <c r="EX19" s="431"/>
      <c r="EY19" s="479"/>
      <c r="EZ19" s="479"/>
      <c r="FB19" s="429">
        <f t="shared" si="41"/>
        <v>0</v>
      </c>
      <c r="FC19" s="431"/>
      <c r="FD19" s="429">
        <f t="shared" si="42"/>
        <v>0</v>
      </c>
      <c r="FE19" s="431"/>
      <c r="FF19" s="429">
        <f t="shared" si="43"/>
        <v>0</v>
      </c>
      <c r="FG19" s="431"/>
      <c r="FH19" s="429">
        <f t="shared" si="44"/>
        <v>0</v>
      </c>
      <c r="FI19" s="431"/>
      <c r="FJ19" s="429">
        <f t="shared" si="45"/>
        <v>0</v>
      </c>
      <c r="FK19" s="431"/>
      <c r="FL19" s="429">
        <f t="shared" si="46"/>
        <v>0</v>
      </c>
      <c r="FM19" s="431"/>
      <c r="FN19" s="429">
        <f t="shared" si="47"/>
        <v>0</v>
      </c>
      <c r="FO19" s="431"/>
      <c r="FP19" s="429">
        <f t="shared" si="48"/>
        <v>0</v>
      </c>
      <c r="FQ19" s="431"/>
      <c r="FR19" s="429">
        <f t="shared" si="49"/>
        <v>0</v>
      </c>
      <c r="FS19" s="431"/>
      <c r="FT19" s="429">
        <f t="shared" si="50"/>
        <v>0</v>
      </c>
      <c r="FU19" s="431"/>
      <c r="FV19" s="429">
        <f t="shared" si="51"/>
        <v>0</v>
      </c>
      <c r="FW19" s="431"/>
      <c r="FY19" s="429">
        <f t="shared" si="52"/>
        <v>0</v>
      </c>
      <c r="FZ19" s="431"/>
    </row>
    <row r="20" spans="2:182" ht="27.6" customHeight="1" x14ac:dyDescent="0.15">
      <c r="B20" s="7"/>
      <c r="C20" s="6">
        <v>9</v>
      </c>
      <c r="D20" s="481" t="s">
        <v>149</v>
      </c>
      <c r="E20" s="482"/>
      <c r="F20" s="483"/>
      <c r="G20" s="484" t="s">
        <v>71</v>
      </c>
      <c r="H20" s="484"/>
      <c r="I20" s="484"/>
      <c r="J20" s="484"/>
      <c r="K20" s="484"/>
      <c r="L20" s="485"/>
      <c r="M20" s="486"/>
      <c r="N20" s="487"/>
      <c r="O20" s="488" t="str">
        <f>IFERROR(VLOOKUP(D20&amp;G20&amp;L20&amp;CF20&amp;CH20,データシートマスタA!$S$3:$V$196,3,FALSE),"")</f>
        <v/>
      </c>
      <c r="P20" s="489"/>
      <c r="Q20" s="5" t="s">
        <v>72</v>
      </c>
      <c r="R20" s="497"/>
      <c r="S20" s="498"/>
      <c r="T20" s="499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1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2"/>
      <c r="BH20" s="495" t="str">
        <f t="shared" si="4"/>
        <v/>
      </c>
      <c r="BI20" s="496"/>
      <c r="BJ20" s="496"/>
      <c r="BK20" s="495">
        <f t="shared" si="5"/>
        <v>0</v>
      </c>
      <c r="BL20" s="496"/>
      <c r="BM20" s="496"/>
      <c r="BN20" s="183">
        <f t="shared" si="6"/>
        <v>0</v>
      </c>
      <c r="BO20" s="183"/>
      <c r="BP20" s="183"/>
      <c r="BQ20" s="184" t="str">
        <f t="shared" si="7"/>
        <v/>
      </c>
      <c r="BR20" s="185"/>
      <c r="BS20" s="195" t="s">
        <v>71</v>
      </c>
      <c r="BT20" s="196"/>
      <c r="BU20" s="196"/>
      <c r="BV20" s="196"/>
      <c r="BW20" s="197"/>
      <c r="BZ20" s="479" t="str">
        <f>IFERROR(VLOOKUP(D20&amp;G20,データシートマスタA!$J$3:$K$196,2,FALSE),"")</f>
        <v/>
      </c>
      <c r="CA20" s="479"/>
      <c r="CC20" s="479" t="str">
        <f>IFERROR(VLOOKUP(D20&amp;G20&amp;L20&amp;CF20&amp;CH20,データシートマスタA!$S$3:$V$196,4,FALSE),"")</f>
        <v/>
      </c>
      <c r="CD20" s="479"/>
      <c r="CE20" s="4"/>
      <c r="CF20" s="479" t="str">
        <f t="shared" si="8"/>
        <v>Y</v>
      </c>
      <c r="CG20" s="479"/>
      <c r="CH20" s="479" t="str">
        <f t="shared" si="9"/>
        <v>α</v>
      </c>
      <c r="CI20" s="479"/>
      <c r="CK20" s="479" t="str">
        <f t="shared" si="10"/>
        <v/>
      </c>
      <c r="CL20" s="479"/>
      <c r="CM20" s="429" t="str">
        <f t="shared" si="11"/>
        <v/>
      </c>
      <c r="CN20" s="431"/>
      <c r="CO20" s="429" t="str">
        <f t="shared" si="12"/>
        <v/>
      </c>
      <c r="CP20" s="431"/>
      <c r="CQ20" s="429" t="str">
        <f t="shared" si="13"/>
        <v/>
      </c>
      <c r="CR20" s="431"/>
      <c r="CS20" s="429" t="str">
        <f t="shared" si="14"/>
        <v/>
      </c>
      <c r="CT20" s="431"/>
      <c r="CU20" s="429" t="str">
        <f t="shared" si="15"/>
        <v/>
      </c>
      <c r="CV20" s="431"/>
      <c r="CW20" s="429" t="str">
        <f t="shared" si="16"/>
        <v/>
      </c>
      <c r="CX20" s="431"/>
      <c r="CY20" s="429" t="str">
        <f t="shared" si="17"/>
        <v/>
      </c>
      <c r="CZ20" s="431"/>
      <c r="DA20" s="429" t="str">
        <f t="shared" si="18"/>
        <v/>
      </c>
      <c r="DB20" s="431"/>
      <c r="DC20" s="429" t="str">
        <f t="shared" si="19"/>
        <v/>
      </c>
      <c r="DD20" s="431"/>
      <c r="DE20" s="479">
        <f t="shared" si="20"/>
        <v>0</v>
      </c>
      <c r="DF20" s="479"/>
      <c r="DH20" s="429">
        <f t="shared" si="21"/>
        <v>0</v>
      </c>
      <c r="DI20" s="431"/>
      <c r="DJ20" s="429">
        <f t="shared" si="22"/>
        <v>0</v>
      </c>
      <c r="DK20" s="431"/>
      <c r="DL20" s="429">
        <f t="shared" si="23"/>
        <v>0</v>
      </c>
      <c r="DM20" s="431"/>
      <c r="DN20" s="429">
        <f t="shared" si="24"/>
        <v>0</v>
      </c>
      <c r="DO20" s="431"/>
      <c r="DP20" s="429">
        <f t="shared" si="25"/>
        <v>0</v>
      </c>
      <c r="DQ20" s="431"/>
      <c r="DR20" s="429">
        <f t="shared" si="26"/>
        <v>0</v>
      </c>
      <c r="DS20" s="431"/>
      <c r="DT20" s="429">
        <f t="shared" si="27"/>
        <v>0</v>
      </c>
      <c r="DU20" s="431"/>
      <c r="DV20" s="429">
        <f t="shared" si="28"/>
        <v>0</v>
      </c>
      <c r="DW20" s="431"/>
      <c r="DX20" s="429">
        <f t="shared" si="29"/>
        <v>0</v>
      </c>
      <c r="DY20" s="431"/>
      <c r="DZ20" s="429">
        <f t="shared" si="30"/>
        <v>0</v>
      </c>
      <c r="EA20" s="431"/>
      <c r="EB20" s="479"/>
      <c r="EC20" s="479"/>
      <c r="EE20" s="429">
        <f t="shared" si="31"/>
        <v>0</v>
      </c>
      <c r="EF20" s="431"/>
      <c r="EG20" s="429">
        <f t="shared" si="32"/>
        <v>0</v>
      </c>
      <c r="EH20" s="431"/>
      <c r="EI20" s="429">
        <f t="shared" si="33"/>
        <v>0</v>
      </c>
      <c r="EJ20" s="431"/>
      <c r="EK20" s="429">
        <f t="shared" si="34"/>
        <v>0</v>
      </c>
      <c r="EL20" s="431"/>
      <c r="EM20" s="429">
        <f t="shared" si="35"/>
        <v>0</v>
      </c>
      <c r="EN20" s="431"/>
      <c r="EO20" s="429">
        <f t="shared" si="36"/>
        <v>0</v>
      </c>
      <c r="EP20" s="431"/>
      <c r="EQ20" s="429">
        <f t="shared" si="37"/>
        <v>0</v>
      </c>
      <c r="ER20" s="431"/>
      <c r="ES20" s="429">
        <f t="shared" si="38"/>
        <v>0</v>
      </c>
      <c r="ET20" s="431"/>
      <c r="EU20" s="429">
        <f t="shared" si="39"/>
        <v>0</v>
      </c>
      <c r="EV20" s="431"/>
      <c r="EW20" s="429">
        <f t="shared" si="40"/>
        <v>0</v>
      </c>
      <c r="EX20" s="431"/>
      <c r="EY20" s="479"/>
      <c r="EZ20" s="479"/>
      <c r="FB20" s="429">
        <f t="shared" si="41"/>
        <v>0</v>
      </c>
      <c r="FC20" s="431"/>
      <c r="FD20" s="429">
        <f t="shared" si="42"/>
        <v>0</v>
      </c>
      <c r="FE20" s="431"/>
      <c r="FF20" s="429">
        <f t="shared" si="43"/>
        <v>0</v>
      </c>
      <c r="FG20" s="431"/>
      <c r="FH20" s="429">
        <f t="shared" si="44"/>
        <v>0</v>
      </c>
      <c r="FI20" s="431"/>
      <c r="FJ20" s="429">
        <f t="shared" si="45"/>
        <v>0</v>
      </c>
      <c r="FK20" s="431"/>
      <c r="FL20" s="429">
        <f t="shared" si="46"/>
        <v>0</v>
      </c>
      <c r="FM20" s="431"/>
      <c r="FN20" s="429">
        <f t="shared" si="47"/>
        <v>0</v>
      </c>
      <c r="FO20" s="431"/>
      <c r="FP20" s="429">
        <f t="shared" si="48"/>
        <v>0</v>
      </c>
      <c r="FQ20" s="431"/>
      <c r="FR20" s="429">
        <f t="shared" si="49"/>
        <v>0</v>
      </c>
      <c r="FS20" s="431"/>
      <c r="FT20" s="429">
        <f t="shared" si="50"/>
        <v>0</v>
      </c>
      <c r="FU20" s="431"/>
      <c r="FV20" s="429">
        <f t="shared" si="51"/>
        <v>0</v>
      </c>
      <c r="FW20" s="431"/>
      <c r="FY20" s="429">
        <f t="shared" si="52"/>
        <v>0</v>
      </c>
      <c r="FZ20" s="431"/>
    </row>
    <row r="21" spans="2:182" ht="27.6" customHeight="1" x14ac:dyDescent="0.15">
      <c r="B21" s="7"/>
      <c r="C21" s="6">
        <v>10</v>
      </c>
      <c r="D21" s="481" t="s">
        <v>149</v>
      </c>
      <c r="E21" s="482"/>
      <c r="F21" s="483"/>
      <c r="G21" s="484" t="s">
        <v>71</v>
      </c>
      <c r="H21" s="484"/>
      <c r="I21" s="484"/>
      <c r="J21" s="484"/>
      <c r="K21" s="484"/>
      <c r="L21" s="485"/>
      <c r="M21" s="486"/>
      <c r="N21" s="487"/>
      <c r="O21" s="488" t="str">
        <f>IFERROR(VLOOKUP(D21&amp;G21&amp;L21&amp;CF21&amp;CH21,データシートマスタA!$S$3:$V$196,3,FALSE),"")</f>
        <v/>
      </c>
      <c r="P21" s="489"/>
      <c r="Q21" s="5" t="s">
        <v>72</v>
      </c>
      <c r="R21" s="497"/>
      <c r="S21" s="498"/>
      <c r="T21" s="499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1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2"/>
      <c r="BH21" s="495" t="str">
        <f t="shared" si="4"/>
        <v/>
      </c>
      <c r="BI21" s="496"/>
      <c r="BJ21" s="496"/>
      <c r="BK21" s="495">
        <f t="shared" si="5"/>
        <v>0</v>
      </c>
      <c r="BL21" s="496"/>
      <c r="BM21" s="496"/>
      <c r="BN21" s="183">
        <f t="shared" si="6"/>
        <v>0</v>
      </c>
      <c r="BO21" s="183"/>
      <c r="BP21" s="183"/>
      <c r="BQ21" s="184" t="str">
        <f t="shared" si="7"/>
        <v/>
      </c>
      <c r="BR21" s="185"/>
      <c r="BS21" s="195" t="s">
        <v>71</v>
      </c>
      <c r="BT21" s="196"/>
      <c r="BU21" s="196"/>
      <c r="BV21" s="196"/>
      <c r="BW21" s="197"/>
      <c r="BZ21" s="479" t="str">
        <f>IFERROR(VLOOKUP(D21&amp;G21,データシートマスタA!$J$3:$K$196,2,FALSE),"")</f>
        <v/>
      </c>
      <c r="CA21" s="479"/>
      <c r="CC21" s="479" t="str">
        <f>IFERROR(VLOOKUP(D21&amp;G21&amp;L21&amp;CF21&amp;CH21,データシートマスタA!$S$3:$V$196,4,FALSE),"")</f>
        <v/>
      </c>
      <c r="CD21" s="479"/>
      <c r="CE21" s="4"/>
      <c r="CF21" s="479" t="str">
        <f t="shared" si="8"/>
        <v>Y</v>
      </c>
      <c r="CG21" s="479"/>
      <c r="CH21" s="479" t="str">
        <f t="shared" si="9"/>
        <v>α</v>
      </c>
      <c r="CI21" s="479"/>
      <c r="CK21" s="479" t="str">
        <f t="shared" si="10"/>
        <v/>
      </c>
      <c r="CL21" s="479"/>
      <c r="CM21" s="429" t="str">
        <f t="shared" si="11"/>
        <v/>
      </c>
      <c r="CN21" s="431"/>
      <c r="CO21" s="429" t="str">
        <f t="shared" si="12"/>
        <v/>
      </c>
      <c r="CP21" s="431"/>
      <c r="CQ21" s="429" t="str">
        <f t="shared" si="13"/>
        <v/>
      </c>
      <c r="CR21" s="431"/>
      <c r="CS21" s="429" t="str">
        <f t="shared" si="14"/>
        <v/>
      </c>
      <c r="CT21" s="431"/>
      <c r="CU21" s="429" t="str">
        <f t="shared" si="15"/>
        <v/>
      </c>
      <c r="CV21" s="431"/>
      <c r="CW21" s="429" t="str">
        <f t="shared" si="16"/>
        <v/>
      </c>
      <c r="CX21" s="431"/>
      <c r="CY21" s="429" t="str">
        <f t="shared" si="17"/>
        <v/>
      </c>
      <c r="CZ21" s="431"/>
      <c r="DA21" s="429" t="str">
        <f t="shared" si="18"/>
        <v/>
      </c>
      <c r="DB21" s="431"/>
      <c r="DC21" s="429" t="str">
        <f t="shared" si="19"/>
        <v/>
      </c>
      <c r="DD21" s="431"/>
      <c r="DE21" s="479">
        <f t="shared" si="20"/>
        <v>0</v>
      </c>
      <c r="DF21" s="479"/>
      <c r="DH21" s="429">
        <f t="shared" si="21"/>
        <v>0</v>
      </c>
      <c r="DI21" s="431"/>
      <c r="DJ21" s="429">
        <f t="shared" si="22"/>
        <v>0</v>
      </c>
      <c r="DK21" s="431"/>
      <c r="DL21" s="429">
        <f t="shared" si="23"/>
        <v>0</v>
      </c>
      <c r="DM21" s="431"/>
      <c r="DN21" s="429">
        <f t="shared" si="24"/>
        <v>0</v>
      </c>
      <c r="DO21" s="431"/>
      <c r="DP21" s="429">
        <f t="shared" si="25"/>
        <v>0</v>
      </c>
      <c r="DQ21" s="431"/>
      <c r="DR21" s="429">
        <f t="shared" si="26"/>
        <v>0</v>
      </c>
      <c r="DS21" s="431"/>
      <c r="DT21" s="429">
        <f t="shared" si="27"/>
        <v>0</v>
      </c>
      <c r="DU21" s="431"/>
      <c r="DV21" s="429">
        <f t="shared" si="28"/>
        <v>0</v>
      </c>
      <c r="DW21" s="431"/>
      <c r="DX21" s="429">
        <f t="shared" si="29"/>
        <v>0</v>
      </c>
      <c r="DY21" s="431"/>
      <c r="DZ21" s="429">
        <f t="shared" si="30"/>
        <v>0</v>
      </c>
      <c r="EA21" s="431"/>
      <c r="EB21" s="479"/>
      <c r="EC21" s="479"/>
      <c r="EE21" s="429">
        <f t="shared" si="31"/>
        <v>0</v>
      </c>
      <c r="EF21" s="431"/>
      <c r="EG21" s="429">
        <f t="shared" si="32"/>
        <v>0</v>
      </c>
      <c r="EH21" s="431"/>
      <c r="EI21" s="429">
        <f t="shared" si="33"/>
        <v>0</v>
      </c>
      <c r="EJ21" s="431"/>
      <c r="EK21" s="429">
        <f t="shared" si="34"/>
        <v>0</v>
      </c>
      <c r="EL21" s="431"/>
      <c r="EM21" s="429">
        <f t="shared" si="35"/>
        <v>0</v>
      </c>
      <c r="EN21" s="431"/>
      <c r="EO21" s="429">
        <f t="shared" si="36"/>
        <v>0</v>
      </c>
      <c r="EP21" s="431"/>
      <c r="EQ21" s="429">
        <f t="shared" si="37"/>
        <v>0</v>
      </c>
      <c r="ER21" s="431"/>
      <c r="ES21" s="429">
        <f t="shared" si="38"/>
        <v>0</v>
      </c>
      <c r="ET21" s="431"/>
      <c r="EU21" s="429">
        <f t="shared" si="39"/>
        <v>0</v>
      </c>
      <c r="EV21" s="431"/>
      <c r="EW21" s="429">
        <f t="shared" si="40"/>
        <v>0</v>
      </c>
      <c r="EX21" s="431"/>
      <c r="EY21" s="479"/>
      <c r="EZ21" s="479"/>
      <c r="FB21" s="429">
        <f t="shared" si="41"/>
        <v>0</v>
      </c>
      <c r="FC21" s="431"/>
      <c r="FD21" s="429">
        <f t="shared" si="42"/>
        <v>0</v>
      </c>
      <c r="FE21" s="431"/>
      <c r="FF21" s="429">
        <f t="shared" si="43"/>
        <v>0</v>
      </c>
      <c r="FG21" s="431"/>
      <c r="FH21" s="429">
        <f t="shared" si="44"/>
        <v>0</v>
      </c>
      <c r="FI21" s="431"/>
      <c r="FJ21" s="429">
        <f t="shared" si="45"/>
        <v>0</v>
      </c>
      <c r="FK21" s="431"/>
      <c r="FL21" s="429">
        <f t="shared" si="46"/>
        <v>0</v>
      </c>
      <c r="FM21" s="431"/>
      <c r="FN21" s="429">
        <f t="shared" si="47"/>
        <v>0</v>
      </c>
      <c r="FO21" s="431"/>
      <c r="FP21" s="429">
        <f t="shared" si="48"/>
        <v>0</v>
      </c>
      <c r="FQ21" s="431"/>
      <c r="FR21" s="429">
        <f t="shared" si="49"/>
        <v>0</v>
      </c>
      <c r="FS21" s="431"/>
      <c r="FT21" s="429">
        <f t="shared" si="50"/>
        <v>0</v>
      </c>
      <c r="FU21" s="431"/>
      <c r="FV21" s="429">
        <f t="shared" si="51"/>
        <v>0</v>
      </c>
      <c r="FW21" s="431"/>
      <c r="FY21" s="429">
        <f t="shared" si="52"/>
        <v>0</v>
      </c>
      <c r="FZ21" s="431"/>
    </row>
    <row r="22" spans="2:182" ht="27.6" customHeight="1" thickBot="1" x14ac:dyDescent="0.2">
      <c r="B22" s="7"/>
      <c r="C22" s="6">
        <v>11</v>
      </c>
      <c r="D22" s="481" t="s">
        <v>149</v>
      </c>
      <c r="E22" s="482"/>
      <c r="F22" s="483"/>
      <c r="G22" s="484" t="s">
        <v>71</v>
      </c>
      <c r="H22" s="484"/>
      <c r="I22" s="484"/>
      <c r="J22" s="484"/>
      <c r="K22" s="484"/>
      <c r="L22" s="485"/>
      <c r="M22" s="486"/>
      <c r="N22" s="487"/>
      <c r="O22" s="488" t="str">
        <f>IFERROR(VLOOKUP(D22&amp;G22&amp;L22&amp;CF22&amp;CH22,データシートマスタA!$S$3:$V$196,3,FALSE),"")</f>
        <v/>
      </c>
      <c r="P22" s="489"/>
      <c r="Q22" s="5" t="s">
        <v>72</v>
      </c>
      <c r="R22" s="505"/>
      <c r="S22" s="506"/>
      <c r="T22" s="507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9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10"/>
      <c r="BH22" s="495" t="str">
        <f t="shared" si="4"/>
        <v/>
      </c>
      <c r="BI22" s="496"/>
      <c r="BJ22" s="496"/>
      <c r="BK22" s="495">
        <f t="shared" si="5"/>
        <v>0</v>
      </c>
      <c r="BL22" s="496"/>
      <c r="BM22" s="496"/>
      <c r="BN22" s="183">
        <f t="shared" si="6"/>
        <v>0</v>
      </c>
      <c r="BO22" s="183"/>
      <c r="BP22" s="183"/>
      <c r="BQ22" s="184" t="str">
        <f t="shared" si="7"/>
        <v/>
      </c>
      <c r="BR22" s="185"/>
      <c r="BS22" s="203" t="s">
        <v>71</v>
      </c>
      <c r="BT22" s="204"/>
      <c r="BU22" s="204"/>
      <c r="BV22" s="204"/>
      <c r="BW22" s="205"/>
      <c r="BZ22" s="479" t="str">
        <f>IFERROR(VLOOKUP(D22&amp;G22,データシートマスタA!$J$3:$K$196,2,FALSE),"")</f>
        <v/>
      </c>
      <c r="CA22" s="479"/>
      <c r="CC22" s="479" t="str">
        <f>IFERROR(VLOOKUP(D22&amp;G22&amp;L22&amp;CF22&amp;CH22,データシートマスタA!$S$3:$V$196,4,FALSE),"")</f>
        <v/>
      </c>
      <c r="CD22" s="479"/>
      <c r="CE22" s="4"/>
      <c r="CF22" s="479" t="str">
        <f t="shared" si="8"/>
        <v>Y</v>
      </c>
      <c r="CG22" s="479"/>
      <c r="CH22" s="479" t="str">
        <f t="shared" si="9"/>
        <v>α</v>
      </c>
      <c r="CI22" s="479"/>
      <c r="CK22" s="479" t="str">
        <f t="shared" si="10"/>
        <v/>
      </c>
      <c r="CL22" s="479"/>
      <c r="CM22" s="429" t="str">
        <f t="shared" si="11"/>
        <v/>
      </c>
      <c r="CN22" s="431"/>
      <c r="CO22" s="429" t="str">
        <f t="shared" si="12"/>
        <v/>
      </c>
      <c r="CP22" s="431"/>
      <c r="CQ22" s="429" t="str">
        <f t="shared" si="13"/>
        <v/>
      </c>
      <c r="CR22" s="431"/>
      <c r="CS22" s="429" t="str">
        <f t="shared" si="14"/>
        <v/>
      </c>
      <c r="CT22" s="431"/>
      <c r="CU22" s="429" t="str">
        <f t="shared" si="15"/>
        <v/>
      </c>
      <c r="CV22" s="431"/>
      <c r="CW22" s="429" t="str">
        <f t="shared" si="16"/>
        <v/>
      </c>
      <c r="CX22" s="431"/>
      <c r="CY22" s="429" t="str">
        <f t="shared" si="17"/>
        <v/>
      </c>
      <c r="CZ22" s="431"/>
      <c r="DA22" s="429" t="str">
        <f t="shared" si="18"/>
        <v/>
      </c>
      <c r="DB22" s="431"/>
      <c r="DC22" s="429" t="str">
        <f t="shared" si="19"/>
        <v/>
      </c>
      <c r="DD22" s="431"/>
      <c r="DE22" s="479">
        <f t="shared" si="20"/>
        <v>0</v>
      </c>
      <c r="DF22" s="479"/>
      <c r="DH22" s="429">
        <f t="shared" si="21"/>
        <v>0</v>
      </c>
      <c r="DI22" s="431"/>
      <c r="DJ22" s="429">
        <f t="shared" si="22"/>
        <v>0</v>
      </c>
      <c r="DK22" s="431"/>
      <c r="DL22" s="429">
        <f t="shared" si="23"/>
        <v>0</v>
      </c>
      <c r="DM22" s="431"/>
      <c r="DN22" s="429">
        <f t="shared" si="24"/>
        <v>0</v>
      </c>
      <c r="DO22" s="431"/>
      <c r="DP22" s="429">
        <f t="shared" si="25"/>
        <v>0</v>
      </c>
      <c r="DQ22" s="431"/>
      <c r="DR22" s="429">
        <f t="shared" si="26"/>
        <v>0</v>
      </c>
      <c r="DS22" s="431"/>
      <c r="DT22" s="429">
        <f t="shared" si="27"/>
        <v>0</v>
      </c>
      <c r="DU22" s="431"/>
      <c r="DV22" s="429">
        <f t="shared" si="28"/>
        <v>0</v>
      </c>
      <c r="DW22" s="431"/>
      <c r="DX22" s="429">
        <f t="shared" si="29"/>
        <v>0</v>
      </c>
      <c r="DY22" s="431"/>
      <c r="DZ22" s="429">
        <f t="shared" si="30"/>
        <v>0</v>
      </c>
      <c r="EA22" s="431"/>
      <c r="EB22" s="479"/>
      <c r="EC22" s="479"/>
      <c r="EE22" s="429">
        <f t="shared" si="31"/>
        <v>0</v>
      </c>
      <c r="EF22" s="431"/>
      <c r="EG22" s="429">
        <f t="shared" si="32"/>
        <v>0</v>
      </c>
      <c r="EH22" s="431"/>
      <c r="EI22" s="429">
        <f t="shared" si="33"/>
        <v>0</v>
      </c>
      <c r="EJ22" s="431"/>
      <c r="EK22" s="429">
        <f t="shared" si="34"/>
        <v>0</v>
      </c>
      <c r="EL22" s="431"/>
      <c r="EM22" s="429">
        <f t="shared" si="35"/>
        <v>0</v>
      </c>
      <c r="EN22" s="431"/>
      <c r="EO22" s="429">
        <f t="shared" si="36"/>
        <v>0</v>
      </c>
      <c r="EP22" s="431"/>
      <c r="EQ22" s="429">
        <f t="shared" si="37"/>
        <v>0</v>
      </c>
      <c r="ER22" s="431"/>
      <c r="ES22" s="429">
        <f t="shared" si="38"/>
        <v>0</v>
      </c>
      <c r="ET22" s="431"/>
      <c r="EU22" s="429">
        <f t="shared" si="39"/>
        <v>0</v>
      </c>
      <c r="EV22" s="431"/>
      <c r="EW22" s="429">
        <f t="shared" si="40"/>
        <v>0</v>
      </c>
      <c r="EX22" s="431"/>
      <c r="EY22" s="479"/>
      <c r="EZ22" s="479"/>
      <c r="FB22" s="429">
        <f t="shared" si="41"/>
        <v>0</v>
      </c>
      <c r="FC22" s="431"/>
      <c r="FD22" s="429">
        <f t="shared" si="42"/>
        <v>0</v>
      </c>
      <c r="FE22" s="431"/>
      <c r="FF22" s="429">
        <f t="shared" si="43"/>
        <v>0</v>
      </c>
      <c r="FG22" s="431"/>
      <c r="FH22" s="429">
        <f t="shared" si="44"/>
        <v>0</v>
      </c>
      <c r="FI22" s="431"/>
      <c r="FJ22" s="429">
        <f t="shared" si="45"/>
        <v>0</v>
      </c>
      <c r="FK22" s="431"/>
      <c r="FL22" s="429">
        <f t="shared" si="46"/>
        <v>0</v>
      </c>
      <c r="FM22" s="431"/>
      <c r="FN22" s="429">
        <f t="shared" si="47"/>
        <v>0</v>
      </c>
      <c r="FO22" s="431"/>
      <c r="FP22" s="429">
        <f t="shared" si="48"/>
        <v>0</v>
      </c>
      <c r="FQ22" s="431"/>
      <c r="FR22" s="429">
        <f t="shared" si="49"/>
        <v>0</v>
      </c>
      <c r="FS22" s="431"/>
      <c r="FT22" s="429">
        <f t="shared" si="50"/>
        <v>0</v>
      </c>
      <c r="FU22" s="431"/>
      <c r="FV22" s="429">
        <f t="shared" si="51"/>
        <v>0</v>
      </c>
      <c r="FW22" s="431"/>
      <c r="FY22" s="429">
        <f t="shared" si="52"/>
        <v>0</v>
      </c>
      <c r="FZ22" s="431"/>
    </row>
    <row r="23" spans="2:182" ht="27.6" customHeight="1" x14ac:dyDescent="0.15">
      <c r="B23" s="522" t="s">
        <v>22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4"/>
      <c r="S23" s="525"/>
      <c r="T23" s="511">
        <f ca="1">SUMIF($D$12:$F$22,"宿泊",T$12:U$22)</f>
        <v>45</v>
      </c>
      <c r="U23" s="511"/>
      <c r="V23" s="511">
        <f ca="1">SUMIF($D$12:$F$22,"宿泊",V$12:W$22)</f>
        <v>44</v>
      </c>
      <c r="W23" s="511"/>
      <c r="X23" s="511">
        <f ca="1">SUMIF($D$12:$F$22,"宿泊",X$12:Y$22)</f>
        <v>0</v>
      </c>
      <c r="Y23" s="511"/>
      <c r="Z23" s="511">
        <f ca="1">SUMIF($D$12:$F$22,"宿泊",Z$12:AA$22)</f>
        <v>0</v>
      </c>
      <c r="AA23" s="511"/>
      <c r="AB23" s="511">
        <f ca="1">SUMIF($D$12:$F$22,"宿泊",AB$12:AC$22)</f>
        <v>45</v>
      </c>
      <c r="AC23" s="511"/>
      <c r="AD23" s="511">
        <f ca="1">SUMIF($D$12:$F$22,"宿泊",AD$12:AE$22)</f>
        <v>44</v>
      </c>
      <c r="AE23" s="511"/>
      <c r="AF23" s="511">
        <f ca="1">SUMIF($D$12:$F$22,"宿泊",AF$12:AG$22)</f>
        <v>45</v>
      </c>
      <c r="AG23" s="511"/>
      <c r="AH23" s="511">
        <f ca="1">SUMIF($D$12:$F$22,"宿泊",AH$12:AI$22)</f>
        <v>44</v>
      </c>
      <c r="AI23" s="511"/>
      <c r="AJ23" s="511">
        <f ca="1">SUMIF($D$12:$F$22,"宿泊",AJ$12:AK$22)</f>
        <v>45</v>
      </c>
      <c r="AK23" s="511"/>
      <c r="AL23" s="511">
        <f ca="1">SUMIF($D$12:$F$22,"宿泊",AL$12:AM$22)</f>
        <v>44</v>
      </c>
      <c r="AM23" s="511"/>
      <c r="AN23" s="511">
        <f ca="1">SUMIF($D$12:$F$22,"宿泊",AN$12:AO$22)</f>
        <v>0</v>
      </c>
      <c r="AO23" s="511"/>
      <c r="AP23" s="511">
        <f ca="1">SUMIF($D$12:$F$22,"宿泊",AP$12:AQ$22)</f>
        <v>0</v>
      </c>
      <c r="AQ23" s="511"/>
      <c r="AR23" s="511">
        <f ca="1">SUMIF($D$12:$F$22,"宿泊",AR$12:AS$22)</f>
        <v>0</v>
      </c>
      <c r="AS23" s="511"/>
      <c r="AT23" s="511">
        <f ca="1">SUMIF($D$12:$F$22,"宿泊",AT$12:AU$22)</f>
        <v>0</v>
      </c>
      <c r="AU23" s="511"/>
      <c r="AV23" s="511">
        <f ca="1">SUMIF($D$12:$F$22,"宿泊",AV$12:AW$22)</f>
        <v>0</v>
      </c>
      <c r="AW23" s="511"/>
      <c r="AX23" s="511">
        <f ca="1">SUMIF($D$12:$F$22,"宿泊",AX$12:AY$22)</f>
        <v>0</v>
      </c>
      <c r="AY23" s="511"/>
      <c r="AZ23" s="511">
        <f ca="1">SUMIF($D$12:$F$22,"宿泊",AZ$12:BA$22)</f>
        <v>0</v>
      </c>
      <c r="BA23" s="511"/>
      <c r="BB23" s="511">
        <f ca="1">SUMIF($D$12:$F$22,"宿泊",BB$12:BC$22)</f>
        <v>0</v>
      </c>
      <c r="BC23" s="511"/>
      <c r="BD23" s="511">
        <f ca="1">SUMIF($D$12:$F$22,"宿泊",BD$12:BE$22)</f>
        <v>0</v>
      </c>
      <c r="BE23" s="511"/>
      <c r="BF23" s="511">
        <f ca="1">SUMIF($D$12:$F$22,"宿泊",BF$12:BG$22)</f>
        <v>0</v>
      </c>
      <c r="BG23" s="511"/>
      <c r="BH23" s="496">
        <f ca="1">SUM(T29:BG29)</f>
        <v>445</v>
      </c>
      <c r="BI23" s="496"/>
      <c r="BJ23" s="496"/>
      <c r="BK23" s="512" t="s">
        <v>70</v>
      </c>
      <c r="BL23" s="513"/>
      <c r="BM23" s="514"/>
      <c r="BN23" s="183">
        <f>SUM(BN12:BP22)</f>
        <v>249200</v>
      </c>
      <c r="BO23" s="183"/>
      <c r="BP23" s="183"/>
      <c r="BQ23" s="224" t="s">
        <v>70</v>
      </c>
      <c r="BR23" s="225"/>
      <c r="BS23" s="249"/>
      <c r="BT23" s="250"/>
      <c r="BU23" s="250"/>
      <c r="BV23" s="250"/>
      <c r="BW23" s="251"/>
      <c r="BY23" s="3"/>
    </row>
    <row r="24" spans="2:182" ht="27.6" customHeight="1" x14ac:dyDescent="0.15">
      <c r="B24" s="526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8"/>
      <c r="T24" s="496">
        <f ca="1">SUM(+V23+T23)</f>
        <v>89</v>
      </c>
      <c r="U24" s="496"/>
      <c r="V24" s="496"/>
      <c r="W24" s="496"/>
      <c r="X24" s="496">
        <f ca="1">SUM(+Z23+X23)</f>
        <v>0</v>
      </c>
      <c r="Y24" s="496"/>
      <c r="Z24" s="496"/>
      <c r="AA24" s="496"/>
      <c r="AB24" s="496">
        <f ca="1">SUM(+AD23+AB23)</f>
        <v>89</v>
      </c>
      <c r="AC24" s="496"/>
      <c r="AD24" s="496"/>
      <c r="AE24" s="496"/>
      <c r="AF24" s="496">
        <f ca="1">SUM(+AH23+AF23)</f>
        <v>89</v>
      </c>
      <c r="AG24" s="496"/>
      <c r="AH24" s="496"/>
      <c r="AI24" s="496"/>
      <c r="AJ24" s="496">
        <f ca="1">SUM(+AL23+AJ23)</f>
        <v>89</v>
      </c>
      <c r="AK24" s="496"/>
      <c r="AL24" s="496"/>
      <c r="AM24" s="496"/>
      <c r="AN24" s="496">
        <f ca="1">SUM(+AP23+AN23)</f>
        <v>0</v>
      </c>
      <c r="AO24" s="496"/>
      <c r="AP24" s="496"/>
      <c r="AQ24" s="496"/>
      <c r="AR24" s="496">
        <f ca="1">SUM(+AT23+AR23)</f>
        <v>0</v>
      </c>
      <c r="AS24" s="496"/>
      <c r="AT24" s="496"/>
      <c r="AU24" s="496"/>
      <c r="AV24" s="496">
        <f ca="1">SUM(+AX23+AV23)</f>
        <v>0</v>
      </c>
      <c r="AW24" s="496"/>
      <c r="AX24" s="496"/>
      <c r="AY24" s="496"/>
      <c r="AZ24" s="496">
        <f ca="1">SUM(+BB23+AZ23)</f>
        <v>0</v>
      </c>
      <c r="BA24" s="496"/>
      <c r="BB24" s="496"/>
      <c r="BC24" s="496"/>
      <c r="BD24" s="496">
        <f ca="1">SUM(+BF23+BD23)</f>
        <v>0</v>
      </c>
      <c r="BE24" s="496"/>
      <c r="BF24" s="496"/>
      <c r="BG24" s="496"/>
      <c r="BH24" s="496"/>
      <c r="BI24" s="496"/>
      <c r="BJ24" s="496"/>
      <c r="BK24" s="515"/>
      <c r="BL24" s="516"/>
      <c r="BM24" s="517"/>
      <c r="BN24" s="183"/>
      <c r="BO24" s="183"/>
      <c r="BP24" s="183"/>
      <c r="BQ24" s="226"/>
      <c r="BR24" s="227"/>
      <c r="BS24" s="249"/>
      <c r="BT24" s="250"/>
      <c r="BU24" s="250"/>
      <c r="BV24" s="250"/>
      <c r="BW24" s="251"/>
      <c r="BY24" s="3"/>
    </row>
    <row r="25" spans="2:182" ht="27.6" customHeight="1" x14ac:dyDescent="0.15">
      <c r="B25" s="522" t="s">
        <v>69</v>
      </c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9"/>
      <c r="T25" s="511">
        <f ca="1">SUMIF($D$12:$F$22,"キャンプ",T$12:U$22)</f>
        <v>0</v>
      </c>
      <c r="U25" s="511"/>
      <c r="V25" s="511">
        <f ca="1">SUMIF($D$12:$F$22,"キャンプ",V$12:W$22)</f>
        <v>0</v>
      </c>
      <c r="W25" s="511"/>
      <c r="X25" s="511">
        <f ca="1">SUMIF($D$12:$F$22,"キャンプ",X$12:Y$22)</f>
        <v>45</v>
      </c>
      <c r="Y25" s="511"/>
      <c r="Z25" s="511">
        <f ca="1">SUMIF($D$12:$F$22,"キャンプ",Z$12:AA$22)</f>
        <v>44</v>
      </c>
      <c r="AA25" s="511"/>
      <c r="AB25" s="511">
        <f ca="1">SUMIF($D$12:$F$22,"キャンプ",AB$12:AC$22)</f>
        <v>0</v>
      </c>
      <c r="AC25" s="511"/>
      <c r="AD25" s="511">
        <f ca="1">SUMIF($D$12:$F$22,"キャンプ",AD$12:AE$22)</f>
        <v>0</v>
      </c>
      <c r="AE25" s="511"/>
      <c r="AF25" s="511">
        <f ca="1">SUMIF($D$12:$F$22,"キャンプ",AF$12:AG$22)</f>
        <v>0</v>
      </c>
      <c r="AG25" s="511"/>
      <c r="AH25" s="511">
        <f ca="1">SUMIF($D$12:$F$22,"キャンプ",AH$12:AI$22)</f>
        <v>0</v>
      </c>
      <c r="AI25" s="511"/>
      <c r="AJ25" s="511">
        <f ca="1">SUMIF($D$12:$F$22,"キャンプ",AJ$12:AK$22)</f>
        <v>0</v>
      </c>
      <c r="AK25" s="511"/>
      <c r="AL25" s="511">
        <f ca="1">SUMIF($D$12:$F$22,"キャンプ",AL$12:AM$22)</f>
        <v>0</v>
      </c>
      <c r="AM25" s="511"/>
      <c r="AN25" s="511">
        <f ca="1">SUMIF($D$12:$F$22,"キャンプ",AN$12:AO$22)</f>
        <v>0</v>
      </c>
      <c r="AO25" s="511"/>
      <c r="AP25" s="511">
        <f ca="1">SUMIF($D$12:$F$22,"キャンプ",AP$12:AQ$22)</f>
        <v>0</v>
      </c>
      <c r="AQ25" s="511"/>
      <c r="AR25" s="511">
        <f ca="1">SUMIF($D$12:$F$22,"キャンプ",AR$12:AS$22)</f>
        <v>0</v>
      </c>
      <c r="AS25" s="511"/>
      <c r="AT25" s="511">
        <f ca="1">SUMIF($D$12:$F$22,"キャンプ",AT$12:AU$22)</f>
        <v>0</v>
      </c>
      <c r="AU25" s="511"/>
      <c r="AV25" s="511">
        <f ca="1">SUMIF($D$12:$F$22,"キャンプ",AV$12:AW$22)</f>
        <v>0</v>
      </c>
      <c r="AW25" s="511"/>
      <c r="AX25" s="511">
        <f ca="1">SUMIF($D$12:$F$22,"キャンプ",AX$12:AY$22)</f>
        <v>0</v>
      </c>
      <c r="AY25" s="511"/>
      <c r="AZ25" s="511">
        <f ca="1">SUMIF($D$12:$F$22,"キャンプ",AZ$12:BA$22)</f>
        <v>0</v>
      </c>
      <c r="BA25" s="511"/>
      <c r="BB25" s="511">
        <f ca="1">SUMIF($D$12:$F$22,"キャンプ",BB$12:BC$22)</f>
        <v>0</v>
      </c>
      <c r="BC25" s="511"/>
      <c r="BD25" s="511">
        <f ca="1">SUMIF($D$12:$F$22,"キャンプ",BD$12:BE$22)</f>
        <v>0</v>
      </c>
      <c r="BE25" s="511"/>
      <c r="BF25" s="511">
        <f ca="1">SUMIF($D$12:$F$22,"キャンプ",BF$12:BG$22)</f>
        <v>0</v>
      </c>
      <c r="BG25" s="511"/>
      <c r="BH25" s="496"/>
      <c r="BI25" s="496"/>
      <c r="BJ25" s="496"/>
      <c r="BK25" s="515"/>
      <c r="BL25" s="516"/>
      <c r="BM25" s="517"/>
      <c r="BN25" s="183"/>
      <c r="BO25" s="183"/>
      <c r="BP25" s="183"/>
      <c r="BQ25" s="226"/>
      <c r="BR25" s="227"/>
      <c r="BS25" s="249"/>
      <c r="BT25" s="250"/>
      <c r="BU25" s="250"/>
      <c r="BV25" s="250"/>
      <c r="BW25" s="251"/>
      <c r="BY25" s="3"/>
    </row>
    <row r="26" spans="2:182" ht="27.6" customHeight="1" x14ac:dyDescent="0.15">
      <c r="B26" s="526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8"/>
      <c r="T26" s="496">
        <f ca="1">SUM(+V25+T25)</f>
        <v>0</v>
      </c>
      <c r="U26" s="496"/>
      <c r="V26" s="496"/>
      <c r="W26" s="496"/>
      <c r="X26" s="496">
        <f ca="1">SUM(+Z25+X25)</f>
        <v>89</v>
      </c>
      <c r="Y26" s="496"/>
      <c r="Z26" s="496"/>
      <c r="AA26" s="496"/>
      <c r="AB26" s="496">
        <f ca="1">SUM(+AD25+AB25)</f>
        <v>0</v>
      </c>
      <c r="AC26" s="496"/>
      <c r="AD26" s="496"/>
      <c r="AE26" s="496"/>
      <c r="AF26" s="496">
        <f ca="1">SUM(+AH25+AF25)</f>
        <v>0</v>
      </c>
      <c r="AG26" s="496"/>
      <c r="AH26" s="496"/>
      <c r="AI26" s="496"/>
      <c r="AJ26" s="496">
        <f ca="1">SUM(+AL25+AJ25)</f>
        <v>0</v>
      </c>
      <c r="AK26" s="496"/>
      <c r="AL26" s="496"/>
      <c r="AM26" s="496"/>
      <c r="AN26" s="496">
        <f ca="1">SUM(+AP25+AN25)</f>
        <v>0</v>
      </c>
      <c r="AO26" s="496"/>
      <c r="AP26" s="496"/>
      <c r="AQ26" s="496"/>
      <c r="AR26" s="496">
        <f ca="1">SUM(+AT25+AR25)</f>
        <v>0</v>
      </c>
      <c r="AS26" s="496"/>
      <c r="AT26" s="496"/>
      <c r="AU26" s="496"/>
      <c r="AV26" s="496">
        <f ca="1">SUM(+AX25+AV25)</f>
        <v>0</v>
      </c>
      <c r="AW26" s="496"/>
      <c r="AX26" s="496"/>
      <c r="AY26" s="496"/>
      <c r="AZ26" s="496">
        <f ca="1">SUM(+BB25+AZ25)</f>
        <v>0</v>
      </c>
      <c r="BA26" s="496"/>
      <c r="BB26" s="496"/>
      <c r="BC26" s="496"/>
      <c r="BD26" s="496">
        <f ca="1">SUM(+BF25+BD25)</f>
        <v>0</v>
      </c>
      <c r="BE26" s="496"/>
      <c r="BF26" s="496"/>
      <c r="BG26" s="496"/>
      <c r="BH26" s="496"/>
      <c r="BI26" s="496"/>
      <c r="BJ26" s="496"/>
      <c r="BK26" s="515"/>
      <c r="BL26" s="516"/>
      <c r="BM26" s="517"/>
      <c r="BN26" s="183"/>
      <c r="BO26" s="183"/>
      <c r="BP26" s="183"/>
      <c r="BQ26" s="226"/>
      <c r="BR26" s="227"/>
      <c r="BS26" s="249"/>
      <c r="BT26" s="250"/>
      <c r="BU26" s="250"/>
      <c r="BV26" s="250"/>
      <c r="BW26" s="251"/>
      <c r="BY26" s="3"/>
    </row>
    <row r="27" spans="2:182" ht="27.6" customHeight="1" x14ac:dyDescent="0.15">
      <c r="B27" s="522" t="s">
        <v>23</v>
      </c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9"/>
      <c r="T27" s="511">
        <f ca="1">SUMIF($D$12:$F$22,"日帰",T$12:U$22)</f>
        <v>0</v>
      </c>
      <c r="U27" s="511"/>
      <c r="V27" s="511">
        <f ca="1">SUMIF($D$12:$F$22,"日帰",V$12:W$22)</f>
        <v>0</v>
      </c>
      <c r="W27" s="511"/>
      <c r="X27" s="511">
        <f ca="1">SUMIF($D$12:$F$22,"日帰",X$12:Y$22)</f>
        <v>0</v>
      </c>
      <c r="Y27" s="511"/>
      <c r="Z27" s="511">
        <f ca="1">SUMIF($D$12:$F$22,"日帰",Z$12:AA$22)</f>
        <v>0</v>
      </c>
      <c r="AA27" s="511"/>
      <c r="AB27" s="511">
        <f ca="1">SUMIF($D$12:$F$22,"日帰",AB$12:AC$22)</f>
        <v>0</v>
      </c>
      <c r="AC27" s="511"/>
      <c r="AD27" s="511">
        <f ca="1">SUMIF($D$12:$F$22,"日帰",AD$12:AE$22)</f>
        <v>0</v>
      </c>
      <c r="AE27" s="511"/>
      <c r="AF27" s="511">
        <f ca="1">SUMIF($D$12:$F$22,"日帰",AF$12:AG$22)</f>
        <v>0</v>
      </c>
      <c r="AG27" s="511"/>
      <c r="AH27" s="511">
        <f ca="1">SUMIF($D$12:$F$22,"日帰",AH$12:AI$22)</f>
        <v>0</v>
      </c>
      <c r="AI27" s="511"/>
      <c r="AJ27" s="511">
        <f ca="1">SUMIF($D$12:$F$22,"日帰",AJ$12:AK$22)</f>
        <v>0</v>
      </c>
      <c r="AK27" s="511"/>
      <c r="AL27" s="511">
        <f ca="1">SUMIF($D$12:$F$22,"日帰",AL$12:AM$22)</f>
        <v>0</v>
      </c>
      <c r="AM27" s="511"/>
      <c r="AN27" s="511">
        <f ca="1">SUMIF($D$12:$F$22,"日帰",AN$12:AO$22)</f>
        <v>0</v>
      </c>
      <c r="AO27" s="511"/>
      <c r="AP27" s="511">
        <f ca="1">SUMIF($D$12:$F$22,"日帰",AP$12:AQ$22)</f>
        <v>0</v>
      </c>
      <c r="AQ27" s="511"/>
      <c r="AR27" s="511">
        <f ca="1">SUMIF($D$12:$F$22,"日帰",AR$12:AS$22)</f>
        <v>0</v>
      </c>
      <c r="AS27" s="511"/>
      <c r="AT27" s="511">
        <f ca="1">SUMIF($D$12:$F$22,"日帰",AT$12:AU$22)</f>
        <v>0</v>
      </c>
      <c r="AU27" s="511"/>
      <c r="AV27" s="511">
        <f ca="1">SUMIF($D$12:$F$22,"日帰",AV$12:AW$22)</f>
        <v>0</v>
      </c>
      <c r="AW27" s="511"/>
      <c r="AX27" s="511">
        <f ca="1">SUMIF($D$12:$F$22,"日帰",AX$12:AY$22)</f>
        <v>0</v>
      </c>
      <c r="AY27" s="511"/>
      <c r="AZ27" s="511">
        <f ca="1">SUMIF($D$12:$F$22,"日帰",AZ$12:BA$22)</f>
        <v>0</v>
      </c>
      <c r="BA27" s="511"/>
      <c r="BB27" s="511">
        <f ca="1">SUMIF($D$12:$F$22,"日帰",BB$12:BC$22)</f>
        <v>0</v>
      </c>
      <c r="BC27" s="511"/>
      <c r="BD27" s="511">
        <f ca="1">SUMIF($D$12:$F$22,"日帰",BD$12:BE$22)</f>
        <v>0</v>
      </c>
      <c r="BE27" s="511"/>
      <c r="BF27" s="511">
        <f ca="1">SUMIF($D$12:$F$22,"日帰",BF$12:BG$22)</f>
        <v>0</v>
      </c>
      <c r="BG27" s="511"/>
      <c r="BH27" s="496"/>
      <c r="BI27" s="496"/>
      <c r="BJ27" s="496"/>
      <c r="BK27" s="515"/>
      <c r="BL27" s="516"/>
      <c r="BM27" s="517"/>
      <c r="BN27" s="183"/>
      <c r="BO27" s="183"/>
      <c r="BP27" s="183"/>
      <c r="BQ27" s="226"/>
      <c r="BR27" s="227"/>
      <c r="BS27" s="249"/>
      <c r="BT27" s="250"/>
      <c r="BU27" s="250"/>
      <c r="BV27" s="250"/>
      <c r="BW27" s="251"/>
      <c r="BY27" s="3"/>
    </row>
    <row r="28" spans="2:182" ht="27.6" customHeight="1" x14ac:dyDescent="0.15">
      <c r="B28" s="526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8"/>
      <c r="T28" s="496">
        <f ca="1">SUM(+V27+T27)</f>
        <v>0</v>
      </c>
      <c r="U28" s="496"/>
      <c r="V28" s="496"/>
      <c r="W28" s="496"/>
      <c r="X28" s="496">
        <f ca="1">SUM(+Z27+X27)</f>
        <v>0</v>
      </c>
      <c r="Y28" s="496"/>
      <c r="Z28" s="496"/>
      <c r="AA28" s="496"/>
      <c r="AB28" s="496">
        <f ca="1">SUM(+AD27+AB27)</f>
        <v>0</v>
      </c>
      <c r="AC28" s="496"/>
      <c r="AD28" s="496"/>
      <c r="AE28" s="496"/>
      <c r="AF28" s="496">
        <f ca="1">SUM(+AH27+AF27)</f>
        <v>0</v>
      </c>
      <c r="AG28" s="496"/>
      <c r="AH28" s="496"/>
      <c r="AI28" s="496"/>
      <c r="AJ28" s="496">
        <f ca="1">SUM(+AL27+AJ27)</f>
        <v>0</v>
      </c>
      <c r="AK28" s="496"/>
      <c r="AL28" s="496"/>
      <c r="AM28" s="496"/>
      <c r="AN28" s="496">
        <f ca="1">SUM(+AP27+AN27)</f>
        <v>0</v>
      </c>
      <c r="AO28" s="496"/>
      <c r="AP28" s="496"/>
      <c r="AQ28" s="496"/>
      <c r="AR28" s="496">
        <f ca="1">SUM(+AT27+AR27)</f>
        <v>0</v>
      </c>
      <c r="AS28" s="496"/>
      <c r="AT28" s="496"/>
      <c r="AU28" s="496"/>
      <c r="AV28" s="496">
        <f ca="1">SUM(+AX27+AV27)</f>
        <v>0</v>
      </c>
      <c r="AW28" s="496"/>
      <c r="AX28" s="496"/>
      <c r="AY28" s="496"/>
      <c r="AZ28" s="496">
        <f ca="1">SUM(+BB27+AZ27)</f>
        <v>0</v>
      </c>
      <c r="BA28" s="496"/>
      <c r="BB28" s="496"/>
      <c r="BC28" s="496"/>
      <c r="BD28" s="496">
        <f ca="1">SUM(+BF27+BD27)</f>
        <v>0</v>
      </c>
      <c r="BE28" s="496"/>
      <c r="BF28" s="496"/>
      <c r="BG28" s="496"/>
      <c r="BH28" s="496"/>
      <c r="BI28" s="496"/>
      <c r="BJ28" s="496"/>
      <c r="BK28" s="515"/>
      <c r="BL28" s="516"/>
      <c r="BM28" s="517"/>
      <c r="BN28" s="183"/>
      <c r="BO28" s="183"/>
      <c r="BP28" s="183"/>
      <c r="BQ28" s="226"/>
      <c r="BR28" s="227"/>
      <c r="BS28" s="249"/>
      <c r="BT28" s="250"/>
      <c r="BU28" s="250"/>
      <c r="BV28" s="250"/>
      <c r="BW28" s="251"/>
      <c r="BY28" s="3"/>
    </row>
    <row r="29" spans="2:182" ht="27.6" customHeight="1" thickBot="1" x14ac:dyDescent="0.2">
      <c r="B29" s="530" t="s">
        <v>0</v>
      </c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2">
        <f>SUM(R12:S22)</f>
        <v>89</v>
      </c>
      <c r="S29" s="533"/>
      <c r="T29" s="534">
        <f ca="1">T24+T26+T28</f>
        <v>89</v>
      </c>
      <c r="U29" s="534"/>
      <c r="V29" s="534"/>
      <c r="W29" s="534"/>
      <c r="X29" s="534">
        <f ca="1">X24+X26+X28</f>
        <v>89</v>
      </c>
      <c r="Y29" s="534"/>
      <c r="Z29" s="534"/>
      <c r="AA29" s="534"/>
      <c r="AB29" s="534">
        <f ca="1">AB24+AB26+AB28</f>
        <v>89</v>
      </c>
      <c r="AC29" s="534"/>
      <c r="AD29" s="534"/>
      <c r="AE29" s="534"/>
      <c r="AF29" s="534">
        <f ca="1">AF24+AF26+AF28</f>
        <v>89</v>
      </c>
      <c r="AG29" s="534"/>
      <c r="AH29" s="534"/>
      <c r="AI29" s="534"/>
      <c r="AJ29" s="534">
        <f ca="1">AJ24+AJ26+AJ28</f>
        <v>89</v>
      </c>
      <c r="AK29" s="534"/>
      <c r="AL29" s="534"/>
      <c r="AM29" s="534"/>
      <c r="AN29" s="534">
        <f ca="1">AN24+AN26+AN28</f>
        <v>0</v>
      </c>
      <c r="AO29" s="534"/>
      <c r="AP29" s="534"/>
      <c r="AQ29" s="534"/>
      <c r="AR29" s="534">
        <f ca="1">AR24+AR26+AR28</f>
        <v>0</v>
      </c>
      <c r="AS29" s="534"/>
      <c r="AT29" s="534"/>
      <c r="AU29" s="534"/>
      <c r="AV29" s="534">
        <f ca="1">AV24+AV26+AV28</f>
        <v>0</v>
      </c>
      <c r="AW29" s="534"/>
      <c r="AX29" s="534"/>
      <c r="AY29" s="534"/>
      <c r="AZ29" s="534">
        <f ca="1">AZ24+AZ26+AZ28</f>
        <v>0</v>
      </c>
      <c r="BA29" s="534"/>
      <c r="BB29" s="534"/>
      <c r="BC29" s="534"/>
      <c r="BD29" s="534">
        <f ca="1">BD24+BD26+BD28</f>
        <v>0</v>
      </c>
      <c r="BE29" s="534"/>
      <c r="BF29" s="534"/>
      <c r="BG29" s="534"/>
      <c r="BH29" s="534"/>
      <c r="BI29" s="534"/>
      <c r="BJ29" s="534"/>
      <c r="BK29" s="518"/>
      <c r="BL29" s="519"/>
      <c r="BM29" s="520"/>
      <c r="BN29" s="521"/>
      <c r="BO29" s="521"/>
      <c r="BP29" s="521"/>
      <c r="BQ29" s="228"/>
      <c r="BR29" s="229"/>
      <c r="BS29" s="252"/>
      <c r="BT29" s="253"/>
      <c r="BU29" s="253"/>
      <c r="BV29" s="253"/>
      <c r="BW29" s="254"/>
      <c r="CB29" s="2"/>
    </row>
    <row r="30" spans="2:182" s="34" customFormat="1" ht="22.5" customHeight="1" thickBot="1" x14ac:dyDescent="0.2"/>
    <row r="31" spans="2:182" s="34" customFormat="1" ht="26.25" customHeight="1" x14ac:dyDescent="0.15">
      <c r="B31" s="88" t="s">
        <v>179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U31" s="346" t="s">
        <v>181</v>
      </c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N31" s="340" t="s">
        <v>267</v>
      </c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Z31" s="270" t="s">
        <v>180</v>
      </c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2"/>
    </row>
    <row r="32" spans="2:182" s="34" customFormat="1" ht="26.25" customHeight="1" x14ac:dyDescent="0.15"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U32" s="346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Z32" s="273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5"/>
    </row>
    <row r="33" spans="2:77" s="34" customFormat="1" ht="26.25" customHeight="1" x14ac:dyDescent="0.15">
      <c r="B33" s="39"/>
      <c r="C33" s="334" t="s">
        <v>68</v>
      </c>
      <c r="D33" s="335"/>
      <c r="E33" s="335"/>
      <c r="F33" s="335"/>
      <c r="G33" s="335"/>
      <c r="H33" s="335"/>
      <c r="I33" s="335"/>
      <c r="J33" s="335"/>
      <c r="K33" s="336"/>
      <c r="L33" s="337" t="s">
        <v>67</v>
      </c>
      <c r="M33" s="337"/>
      <c r="N33" s="338" t="s">
        <v>66</v>
      </c>
      <c r="O33" s="339"/>
      <c r="P33" s="339"/>
      <c r="Q33" s="413" t="s">
        <v>92</v>
      </c>
      <c r="R33" s="413"/>
      <c r="S33" s="413"/>
      <c r="U33" s="38"/>
      <c r="V33" s="310" t="s">
        <v>68</v>
      </c>
      <c r="W33" s="311"/>
      <c r="X33" s="311"/>
      <c r="Y33" s="311"/>
      <c r="Z33" s="311"/>
      <c r="AA33" s="311"/>
      <c r="AB33" s="311"/>
      <c r="AC33" s="311"/>
      <c r="AD33" s="312"/>
      <c r="AE33" s="313" t="s">
        <v>67</v>
      </c>
      <c r="AF33" s="313"/>
      <c r="AG33" s="242" t="s">
        <v>66</v>
      </c>
      <c r="AH33" s="243"/>
      <c r="AI33" s="245"/>
      <c r="AJ33" s="413" t="s">
        <v>92</v>
      </c>
      <c r="AK33" s="413"/>
      <c r="AL33" s="413"/>
      <c r="AN33" s="341"/>
      <c r="AO33" s="341"/>
      <c r="AP33" s="341"/>
      <c r="AQ33" s="344" t="s">
        <v>257</v>
      </c>
      <c r="AR33" s="344"/>
      <c r="AS33" s="344" t="s">
        <v>258</v>
      </c>
      <c r="AT33" s="344"/>
      <c r="AU33" s="344"/>
      <c r="AV33" s="344" t="s">
        <v>259</v>
      </c>
      <c r="AW33" s="344"/>
      <c r="AX33" s="344"/>
      <c r="AY33" s="37"/>
      <c r="AZ33" s="314"/>
      <c r="BA33" s="315"/>
      <c r="BB33" s="350" t="s">
        <v>62</v>
      </c>
      <c r="BC33" s="351"/>
      <c r="BD33" s="351"/>
      <c r="BE33" s="351"/>
      <c r="BF33" s="351"/>
      <c r="BG33" s="351"/>
      <c r="BH33" s="351"/>
      <c r="BI33" s="351"/>
      <c r="BJ33" s="351"/>
      <c r="BK33" s="352"/>
      <c r="BL33" s="242" t="s">
        <v>61</v>
      </c>
      <c r="BM33" s="243"/>
      <c r="BN33" s="244"/>
      <c r="BO33" s="242" t="s">
        <v>59</v>
      </c>
      <c r="BP33" s="243"/>
      <c r="BQ33" s="243"/>
      <c r="BR33" s="244"/>
      <c r="BS33" s="242" t="s">
        <v>60</v>
      </c>
      <c r="BT33" s="243"/>
      <c r="BU33" s="243"/>
      <c r="BV33" s="243"/>
      <c r="BW33" s="245"/>
      <c r="BY33" s="35"/>
    </row>
    <row r="34" spans="2:77" s="34" customFormat="1" ht="26.25" customHeight="1" x14ac:dyDescent="0.15">
      <c r="B34" s="36">
        <v>1</v>
      </c>
      <c r="C34" s="76" t="s">
        <v>183</v>
      </c>
      <c r="D34" s="77" t="s">
        <v>171</v>
      </c>
      <c r="E34" s="77" t="s">
        <v>171</v>
      </c>
      <c r="F34" s="77" t="s">
        <v>171</v>
      </c>
      <c r="G34" s="77" t="s">
        <v>171</v>
      </c>
      <c r="H34" s="77" t="s">
        <v>171</v>
      </c>
      <c r="I34" s="77" t="s">
        <v>171</v>
      </c>
      <c r="J34" s="77" t="s">
        <v>171</v>
      </c>
      <c r="K34" s="78" t="s">
        <v>171</v>
      </c>
      <c r="L34" s="79">
        <v>1</v>
      </c>
      <c r="M34" s="79"/>
      <c r="N34" s="80">
        <f>IFERROR((VLOOKUP(C34,データシートマスタA!$Z$3:$AA$26,2,FALSE))*L34,"")</f>
        <v>9000</v>
      </c>
      <c r="O34" s="81"/>
      <c r="P34" s="81"/>
      <c r="Q34" s="74" t="s">
        <v>222</v>
      </c>
      <c r="R34" s="74"/>
      <c r="S34" s="74"/>
      <c r="U34" s="36">
        <v>1</v>
      </c>
      <c r="V34" s="76" t="s">
        <v>217</v>
      </c>
      <c r="W34" s="77" t="s">
        <v>143</v>
      </c>
      <c r="X34" s="77" t="s">
        <v>143</v>
      </c>
      <c r="Y34" s="77" t="s">
        <v>143</v>
      </c>
      <c r="Z34" s="77" t="s">
        <v>143</v>
      </c>
      <c r="AA34" s="77" t="s">
        <v>143</v>
      </c>
      <c r="AB34" s="77" t="s">
        <v>143</v>
      </c>
      <c r="AC34" s="77" t="s">
        <v>143</v>
      </c>
      <c r="AD34" s="78" t="s">
        <v>143</v>
      </c>
      <c r="AE34" s="79">
        <v>2</v>
      </c>
      <c r="AF34" s="79"/>
      <c r="AG34" s="80">
        <f>IFERROR((VLOOKUP(V34,データシートマスタA!$AI$3:$AJ$23,2,FALSE))*AE34,"")</f>
        <v>15000</v>
      </c>
      <c r="AH34" s="81"/>
      <c r="AI34" s="82"/>
      <c r="AJ34" s="74" t="s">
        <v>222</v>
      </c>
      <c r="AK34" s="74"/>
      <c r="AL34" s="74"/>
      <c r="AN34" s="341" t="s">
        <v>266</v>
      </c>
      <c r="AO34" s="341"/>
      <c r="AP34" s="341"/>
      <c r="AQ34" s="345" t="s">
        <v>260</v>
      </c>
      <c r="AR34" s="345"/>
      <c r="AS34" s="345" t="s">
        <v>261</v>
      </c>
      <c r="AT34" s="345"/>
      <c r="AU34" s="345"/>
      <c r="AV34" s="345"/>
      <c r="AW34" s="345"/>
      <c r="AX34" s="345"/>
      <c r="AZ34" s="306" t="s">
        <v>229</v>
      </c>
      <c r="BA34" s="307"/>
      <c r="BB34" s="316" t="s">
        <v>251</v>
      </c>
      <c r="BC34" s="317"/>
      <c r="BD34" s="317"/>
      <c r="BE34" s="317"/>
      <c r="BF34" s="317"/>
      <c r="BG34" s="317"/>
      <c r="BH34" s="317"/>
      <c r="BI34" s="317"/>
      <c r="BJ34" s="317"/>
      <c r="BK34" s="318"/>
      <c r="BL34" s="259" t="s">
        <v>142</v>
      </c>
      <c r="BM34" s="260"/>
      <c r="BN34" s="261"/>
      <c r="BO34" s="255" t="s">
        <v>136</v>
      </c>
      <c r="BP34" s="255" t="s">
        <v>136</v>
      </c>
      <c r="BQ34" s="255" t="s">
        <v>136</v>
      </c>
      <c r="BR34" s="255" t="s">
        <v>136</v>
      </c>
      <c r="BS34" s="256">
        <f ca="1">SUMIF($C$52:$D$96,データシートマスタA!X4,$D$52:$D$96)</f>
        <v>0</v>
      </c>
      <c r="BT34" s="257"/>
      <c r="BU34" s="257"/>
      <c r="BV34" s="257"/>
      <c r="BW34" s="258"/>
      <c r="BY34" s="35"/>
    </row>
    <row r="35" spans="2:77" s="34" customFormat="1" ht="26.25" customHeight="1" x14ac:dyDescent="0.15">
      <c r="B35" s="36">
        <v>2</v>
      </c>
      <c r="C35" s="76" t="s">
        <v>186</v>
      </c>
      <c r="D35" s="77" t="s">
        <v>140</v>
      </c>
      <c r="E35" s="77" t="s">
        <v>140</v>
      </c>
      <c r="F35" s="77" t="s">
        <v>140</v>
      </c>
      <c r="G35" s="77" t="s">
        <v>140</v>
      </c>
      <c r="H35" s="77" t="s">
        <v>140</v>
      </c>
      <c r="I35" s="77" t="s">
        <v>140</v>
      </c>
      <c r="J35" s="77" t="s">
        <v>140</v>
      </c>
      <c r="K35" s="78" t="s">
        <v>140</v>
      </c>
      <c r="L35" s="79">
        <v>1</v>
      </c>
      <c r="M35" s="79"/>
      <c r="N35" s="80">
        <f>IFERROR((VLOOKUP(C35,データシートマスタA!$Z$3:$AA$26,2,FALSE))*L35,"")</f>
        <v>18000</v>
      </c>
      <c r="O35" s="81"/>
      <c r="P35" s="81"/>
      <c r="Q35" s="74" t="s">
        <v>223</v>
      </c>
      <c r="R35" s="74"/>
      <c r="S35" s="74"/>
      <c r="U35" s="36">
        <v>2</v>
      </c>
      <c r="V35" s="76" t="s">
        <v>218</v>
      </c>
      <c r="W35" s="77"/>
      <c r="X35" s="77"/>
      <c r="Y35" s="77"/>
      <c r="Z35" s="77"/>
      <c r="AA35" s="77"/>
      <c r="AB35" s="77"/>
      <c r="AC35" s="77"/>
      <c r="AD35" s="78"/>
      <c r="AE35" s="79">
        <v>1</v>
      </c>
      <c r="AF35" s="79"/>
      <c r="AG35" s="80">
        <f>IFERROR((VLOOKUP(V35,データシートマスタA!$AI$3:$AJ$23,2,FALSE))*AE35,"")</f>
        <v>9900</v>
      </c>
      <c r="AH35" s="81"/>
      <c r="AI35" s="82"/>
      <c r="AJ35" s="74" t="s">
        <v>223</v>
      </c>
      <c r="AK35" s="74"/>
      <c r="AL35" s="74"/>
      <c r="AN35" s="342" t="s">
        <v>265</v>
      </c>
      <c r="AO35" s="342"/>
      <c r="AP35" s="342"/>
      <c r="AQ35" s="345" t="s">
        <v>262</v>
      </c>
      <c r="AR35" s="345"/>
      <c r="AS35" s="341" t="s">
        <v>263</v>
      </c>
      <c r="AT35" s="341"/>
      <c r="AU35" s="341"/>
      <c r="AV35" s="341"/>
      <c r="AW35" s="341"/>
      <c r="AX35" s="341"/>
      <c r="AZ35" s="306" t="s">
        <v>230</v>
      </c>
      <c r="BA35" s="307"/>
      <c r="BB35" s="316" t="s">
        <v>252</v>
      </c>
      <c r="BC35" s="317"/>
      <c r="BD35" s="317"/>
      <c r="BE35" s="317"/>
      <c r="BF35" s="317"/>
      <c r="BG35" s="317"/>
      <c r="BH35" s="317"/>
      <c r="BI35" s="317"/>
      <c r="BJ35" s="317"/>
      <c r="BK35" s="318"/>
      <c r="BL35" s="259" t="s">
        <v>142</v>
      </c>
      <c r="BM35" s="260"/>
      <c r="BN35" s="261"/>
      <c r="BO35" s="255" t="s">
        <v>136</v>
      </c>
      <c r="BP35" s="255" t="s">
        <v>136</v>
      </c>
      <c r="BQ35" s="255" t="s">
        <v>136</v>
      </c>
      <c r="BR35" s="255" t="s">
        <v>136</v>
      </c>
      <c r="BS35" s="256">
        <f ca="1">SUMIF($C$52:$D$96,データシートマスタA!X5,$D$52:$D$96)</f>
        <v>131030</v>
      </c>
      <c r="BT35" s="257"/>
      <c r="BU35" s="257"/>
      <c r="BV35" s="257"/>
      <c r="BW35" s="258"/>
      <c r="BY35" s="35"/>
    </row>
    <row r="36" spans="2:77" s="34" customFormat="1" ht="26.25" customHeight="1" x14ac:dyDescent="0.15">
      <c r="B36" s="36">
        <v>3</v>
      </c>
      <c r="C36" s="76" t="s">
        <v>200</v>
      </c>
      <c r="D36" s="77" t="s">
        <v>171</v>
      </c>
      <c r="E36" s="77" t="s">
        <v>171</v>
      </c>
      <c r="F36" s="77" t="s">
        <v>171</v>
      </c>
      <c r="G36" s="77" t="s">
        <v>171</v>
      </c>
      <c r="H36" s="77" t="s">
        <v>171</v>
      </c>
      <c r="I36" s="77" t="s">
        <v>171</v>
      </c>
      <c r="J36" s="77" t="s">
        <v>171</v>
      </c>
      <c r="K36" s="78" t="s">
        <v>171</v>
      </c>
      <c r="L36" s="79">
        <v>1</v>
      </c>
      <c r="M36" s="79"/>
      <c r="N36" s="80">
        <f>IFERROR((VLOOKUP(C36,データシートマスタA!$Z$3:$AA$26,2,FALSE))*L36,"")</f>
        <v>18000</v>
      </c>
      <c r="O36" s="81"/>
      <c r="P36" s="81"/>
      <c r="Q36" s="74" t="s">
        <v>224</v>
      </c>
      <c r="R36" s="74"/>
      <c r="S36" s="74"/>
      <c r="U36" s="36">
        <v>3</v>
      </c>
      <c r="V36" s="76" t="s">
        <v>170</v>
      </c>
      <c r="W36" s="77"/>
      <c r="X36" s="77"/>
      <c r="Y36" s="77"/>
      <c r="Z36" s="77"/>
      <c r="AA36" s="77"/>
      <c r="AB36" s="77"/>
      <c r="AC36" s="77"/>
      <c r="AD36" s="78"/>
      <c r="AE36" s="79"/>
      <c r="AF36" s="79"/>
      <c r="AG36" s="80" t="str">
        <f>IFERROR((VLOOKUP(V36,データシートマスタA!$AI$3:$AJ$23,2,FALSE))*AE36,"")</f>
        <v/>
      </c>
      <c r="AH36" s="81"/>
      <c r="AI36" s="82"/>
      <c r="AJ36" s="74" t="s">
        <v>71</v>
      </c>
      <c r="AK36" s="74"/>
      <c r="AL36" s="74"/>
      <c r="AZ36" s="306" t="s">
        <v>231</v>
      </c>
      <c r="BA36" s="307"/>
      <c r="BB36" s="316" t="s">
        <v>253</v>
      </c>
      <c r="BC36" s="317"/>
      <c r="BD36" s="317"/>
      <c r="BE36" s="317"/>
      <c r="BF36" s="317"/>
      <c r="BG36" s="317"/>
      <c r="BH36" s="317"/>
      <c r="BI36" s="317"/>
      <c r="BJ36" s="317"/>
      <c r="BK36" s="318"/>
      <c r="BL36" s="259" t="s">
        <v>139</v>
      </c>
      <c r="BM36" s="260"/>
      <c r="BN36" s="261"/>
      <c r="BO36" s="255" t="s">
        <v>141</v>
      </c>
      <c r="BP36" s="255" t="s">
        <v>136</v>
      </c>
      <c r="BQ36" s="255" t="s">
        <v>136</v>
      </c>
      <c r="BR36" s="255" t="s">
        <v>136</v>
      </c>
      <c r="BS36" s="256">
        <f ca="1">SUMIF($C$52:$D$96,データシートマスタA!X6,$D$52:$D$96)</f>
        <v>27900</v>
      </c>
      <c r="BT36" s="257"/>
      <c r="BU36" s="257"/>
      <c r="BV36" s="257"/>
      <c r="BW36" s="258"/>
      <c r="BY36" s="35"/>
    </row>
    <row r="37" spans="2:77" s="34" customFormat="1" ht="26.25" customHeight="1" x14ac:dyDescent="0.15">
      <c r="B37" s="36">
        <v>4</v>
      </c>
      <c r="C37" s="76" t="s">
        <v>170</v>
      </c>
      <c r="D37" s="77"/>
      <c r="E37" s="77"/>
      <c r="F37" s="77"/>
      <c r="G37" s="77"/>
      <c r="H37" s="77"/>
      <c r="I37" s="77"/>
      <c r="J37" s="77"/>
      <c r="K37" s="78"/>
      <c r="L37" s="79"/>
      <c r="M37" s="79"/>
      <c r="N37" s="80" t="str">
        <f>IFERROR((VLOOKUP(C37,データシートマスタA!$Z$3:$AA$26,2,FALSE))*L37,"")</f>
        <v/>
      </c>
      <c r="O37" s="81"/>
      <c r="P37" s="81"/>
      <c r="Q37" s="74" t="s">
        <v>71</v>
      </c>
      <c r="R37" s="74"/>
      <c r="S37" s="74"/>
      <c r="U37" s="36">
        <v>4</v>
      </c>
      <c r="V37" s="76" t="s">
        <v>170</v>
      </c>
      <c r="W37" s="77"/>
      <c r="X37" s="77"/>
      <c r="Y37" s="77"/>
      <c r="Z37" s="77"/>
      <c r="AA37" s="77"/>
      <c r="AB37" s="77"/>
      <c r="AC37" s="77"/>
      <c r="AD37" s="78"/>
      <c r="AE37" s="79"/>
      <c r="AF37" s="79"/>
      <c r="AG37" s="80" t="str">
        <f>IFERROR((VLOOKUP(V37,データシートマスタA!$AI$3:$AJ$23,2,FALSE))*AE37,"")</f>
        <v/>
      </c>
      <c r="AH37" s="81"/>
      <c r="AI37" s="82"/>
      <c r="AJ37" s="74" t="s">
        <v>71</v>
      </c>
      <c r="AK37" s="74"/>
      <c r="AL37" s="74"/>
      <c r="AN37" s="343" t="s">
        <v>264</v>
      </c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Z37" s="306" t="s">
        <v>232</v>
      </c>
      <c r="BA37" s="307"/>
      <c r="BB37" s="316" t="s">
        <v>254</v>
      </c>
      <c r="BC37" s="317"/>
      <c r="BD37" s="317"/>
      <c r="BE37" s="317"/>
      <c r="BF37" s="317"/>
      <c r="BG37" s="317"/>
      <c r="BH37" s="317"/>
      <c r="BI37" s="317"/>
      <c r="BJ37" s="317"/>
      <c r="BK37" s="318"/>
      <c r="BL37" s="259" t="s">
        <v>139</v>
      </c>
      <c r="BM37" s="260"/>
      <c r="BN37" s="261"/>
      <c r="BO37" s="255" t="s">
        <v>255</v>
      </c>
      <c r="BP37" s="255" t="s">
        <v>136</v>
      </c>
      <c r="BQ37" s="255" t="s">
        <v>136</v>
      </c>
      <c r="BR37" s="255" t="s">
        <v>136</v>
      </c>
      <c r="BS37" s="256">
        <f ca="1">SUMIF($C$52:$D$96,データシートマスタA!X7,$D$52:$D$96)</f>
        <v>18000</v>
      </c>
      <c r="BT37" s="257"/>
      <c r="BU37" s="257"/>
      <c r="BV37" s="257"/>
      <c r="BW37" s="258"/>
      <c r="BY37" s="35"/>
    </row>
    <row r="38" spans="2:77" s="34" customFormat="1" ht="26.25" customHeight="1" thickBot="1" x14ac:dyDescent="0.2">
      <c r="B38" s="36">
        <v>5</v>
      </c>
      <c r="C38" s="76" t="s">
        <v>170</v>
      </c>
      <c r="D38" s="77"/>
      <c r="E38" s="77"/>
      <c r="F38" s="77"/>
      <c r="G38" s="77"/>
      <c r="H38" s="77"/>
      <c r="I38" s="77"/>
      <c r="J38" s="77"/>
      <c r="K38" s="78"/>
      <c r="L38" s="79"/>
      <c r="M38" s="79"/>
      <c r="N38" s="80" t="str">
        <f>IFERROR((VLOOKUP(C38,データシートマスタA!$Z$3:$AA$26,2,FALSE))*L38,"")</f>
        <v/>
      </c>
      <c r="O38" s="81"/>
      <c r="P38" s="81"/>
      <c r="Q38" s="74" t="s">
        <v>71</v>
      </c>
      <c r="R38" s="74"/>
      <c r="S38" s="74"/>
      <c r="U38" s="36">
        <v>5</v>
      </c>
      <c r="V38" s="76" t="s">
        <v>170</v>
      </c>
      <c r="W38" s="77"/>
      <c r="X38" s="77"/>
      <c r="Y38" s="77"/>
      <c r="Z38" s="77"/>
      <c r="AA38" s="77"/>
      <c r="AB38" s="77"/>
      <c r="AC38" s="77"/>
      <c r="AD38" s="78"/>
      <c r="AE38" s="79"/>
      <c r="AF38" s="79"/>
      <c r="AG38" s="80" t="str">
        <f>IFERROR((VLOOKUP(V38,データシートマスタA!$AI$3:$AJ$23,2,FALSE))*AE38,"")</f>
        <v/>
      </c>
      <c r="AH38" s="81"/>
      <c r="AI38" s="82"/>
      <c r="AJ38" s="535" t="s">
        <v>71</v>
      </c>
      <c r="AK38" s="535"/>
      <c r="AL38" s="535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Z38" s="306" t="s">
        <v>233</v>
      </c>
      <c r="BA38" s="307"/>
      <c r="BB38" s="316"/>
      <c r="BC38" s="317"/>
      <c r="BD38" s="317"/>
      <c r="BE38" s="317"/>
      <c r="BF38" s="317"/>
      <c r="BG38" s="317"/>
      <c r="BH38" s="317"/>
      <c r="BI38" s="317"/>
      <c r="BJ38" s="317"/>
      <c r="BK38" s="318"/>
      <c r="BL38" s="259" t="s">
        <v>169</v>
      </c>
      <c r="BM38" s="260"/>
      <c r="BN38" s="261"/>
      <c r="BO38" s="255" t="s">
        <v>169</v>
      </c>
      <c r="BP38" s="255" t="s">
        <v>136</v>
      </c>
      <c r="BQ38" s="255" t="s">
        <v>136</v>
      </c>
      <c r="BR38" s="255" t="s">
        <v>136</v>
      </c>
      <c r="BS38" s="256">
        <f ca="1">SUMIF($C$52:$D$96,データシートマスタA!X8,$D$52:$D$96)</f>
        <v>0</v>
      </c>
      <c r="BT38" s="257"/>
      <c r="BU38" s="257"/>
      <c r="BV38" s="257"/>
      <c r="BW38" s="258"/>
      <c r="BY38" s="35"/>
    </row>
    <row r="39" spans="2:77" s="34" customFormat="1" ht="26.25" customHeight="1" thickBot="1" x14ac:dyDescent="0.2">
      <c r="B39" s="83" t="s">
        <v>65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>
        <f>SUM(N34:P38)</f>
        <v>45000</v>
      </c>
      <c r="O39" s="86"/>
      <c r="P39" s="87"/>
      <c r="Q39" s="64"/>
      <c r="R39" s="65"/>
      <c r="S39" s="66"/>
      <c r="U39" s="83" t="s">
        <v>65</v>
      </c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5">
        <f>SUM(AG34:AI38)</f>
        <v>24900</v>
      </c>
      <c r="AH39" s="86"/>
      <c r="AI39" s="87"/>
      <c r="AJ39" s="64"/>
      <c r="AK39" s="65"/>
      <c r="AL39" s="66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Z39" s="306" t="s">
        <v>234</v>
      </c>
      <c r="BA39" s="307"/>
      <c r="BB39" s="316"/>
      <c r="BC39" s="317"/>
      <c r="BD39" s="317"/>
      <c r="BE39" s="317"/>
      <c r="BF39" s="317"/>
      <c r="BG39" s="317"/>
      <c r="BH39" s="317"/>
      <c r="BI39" s="317"/>
      <c r="BJ39" s="317"/>
      <c r="BK39" s="318"/>
      <c r="BL39" s="259" t="s">
        <v>169</v>
      </c>
      <c r="BM39" s="260"/>
      <c r="BN39" s="261"/>
      <c r="BO39" s="255" t="s">
        <v>169</v>
      </c>
      <c r="BP39" s="255" t="s">
        <v>136</v>
      </c>
      <c r="BQ39" s="255" t="s">
        <v>136</v>
      </c>
      <c r="BR39" s="255" t="s">
        <v>136</v>
      </c>
      <c r="BS39" s="256">
        <f ca="1">SUMIF($C$52:$D$96,データシートマスタA!X9,$D$52:$D$96)</f>
        <v>0</v>
      </c>
      <c r="BT39" s="257"/>
      <c r="BU39" s="257"/>
      <c r="BV39" s="257"/>
      <c r="BW39" s="258"/>
      <c r="BY39" s="35"/>
    </row>
    <row r="40" spans="2:77" s="34" customFormat="1" ht="24.75" customHeight="1" x14ac:dyDescent="0.15">
      <c r="AZ40" s="306" t="s">
        <v>235</v>
      </c>
      <c r="BA40" s="307"/>
      <c r="BB40" s="316"/>
      <c r="BC40" s="317"/>
      <c r="BD40" s="317"/>
      <c r="BE40" s="317"/>
      <c r="BF40" s="317"/>
      <c r="BG40" s="317"/>
      <c r="BH40" s="317"/>
      <c r="BI40" s="317"/>
      <c r="BJ40" s="317"/>
      <c r="BK40" s="318"/>
      <c r="BL40" s="259" t="s">
        <v>169</v>
      </c>
      <c r="BM40" s="260"/>
      <c r="BN40" s="261"/>
      <c r="BO40" s="255" t="s">
        <v>169</v>
      </c>
      <c r="BP40" s="255" t="s">
        <v>136</v>
      </c>
      <c r="BQ40" s="255" t="s">
        <v>136</v>
      </c>
      <c r="BR40" s="255" t="s">
        <v>136</v>
      </c>
      <c r="BS40" s="256">
        <f ca="1">SUMIF($C$52:$D$96,データシートマスタA!X10,$D$52:$D$96)</f>
        <v>0</v>
      </c>
      <c r="BT40" s="257"/>
      <c r="BU40" s="257"/>
      <c r="BV40" s="257"/>
      <c r="BW40" s="258"/>
      <c r="BY40" s="35"/>
    </row>
    <row r="41" spans="2:77" s="34" customFormat="1" ht="24.75" customHeight="1" x14ac:dyDescent="0.15">
      <c r="B41" s="90" t="s">
        <v>177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U41" s="88" t="s">
        <v>178</v>
      </c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Z41" s="306" t="s">
        <v>236</v>
      </c>
      <c r="BA41" s="307"/>
      <c r="BB41" s="316"/>
      <c r="BC41" s="317"/>
      <c r="BD41" s="317"/>
      <c r="BE41" s="317"/>
      <c r="BF41" s="317"/>
      <c r="BG41" s="317"/>
      <c r="BH41" s="317"/>
      <c r="BI41" s="317"/>
      <c r="BJ41" s="317"/>
      <c r="BK41" s="318"/>
      <c r="BL41" s="259" t="s">
        <v>169</v>
      </c>
      <c r="BM41" s="260"/>
      <c r="BN41" s="261"/>
      <c r="BO41" s="255" t="s">
        <v>169</v>
      </c>
      <c r="BP41" s="255" t="s">
        <v>136</v>
      </c>
      <c r="BQ41" s="255" t="s">
        <v>136</v>
      </c>
      <c r="BR41" s="255" t="s">
        <v>136</v>
      </c>
      <c r="BS41" s="256">
        <f ca="1">SUMIF($C$52:$D$96,データシートマスタA!X11,$D$52:$D$96)</f>
        <v>0</v>
      </c>
      <c r="BT41" s="257"/>
      <c r="BU41" s="257"/>
      <c r="BV41" s="257"/>
      <c r="BW41" s="258"/>
      <c r="BY41" s="35"/>
    </row>
    <row r="42" spans="2:77" s="34" customFormat="1" ht="24.75" customHeight="1" x14ac:dyDescent="0.15"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Z42" s="306" t="s">
        <v>237</v>
      </c>
      <c r="BA42" s="307"/>
      <c r="BB42" s="316"/>
      <c r="BC42" s="317"/>
      <c r="BD42" s="317"/>
      <c r="BE42" s="317"/>
      <c r="BF42" s="317"/>
      <c r="BG42" s="317"/>
      <c r="BH42" s="317"/>
      <c r="BI42" s="317"/>
      <c r="BJ42" s="317"/>
      <c r="BK42" s="318"/>
      <c r="BL42" s="259" t="s">
        <v>169</v>
      </c>
      <c r="BM42" s="260"/>
      <c r="BN42" s="261"/>
      <c r="BO42" s="255" t="s">
        <v>169</v>
      </c>
      <c r="BP42" s="255" t="s">
        <v>136</v>
      </c>
      <c r="BQ42" s="255" t="s">
        <v>136</v>
      </c>
      <c r="BR42" s="255" t="s">
        <v>136</v>
      </c>
      <c r="BS42" s="256">
        <f ca="1">SUMIF($C$52:$D$96,データシートマスタA!X12,$D$52:$D$96)</f>
        <v>0</v>
      </c>
      <c r="BT42" s="257"/>
      <c r="BU42" s="257"/>
      <c r="BV42" s="257"/>
      <c r="BW42" s="258"/>
      <c r="BY42" s="35"/>
    </row>
    <row r="43" spans="2:77" s="34" customFormat="1" ht="24.75" customHeight="1" x14ac:dyDescent="0.15">
      <c r="B43" s="38"/>
      <c r="C43" s="310" t="s">
        <v>68</v>
      </c>
      <c r="D43" s="311"/>
      <c r="E43" s="311"/>
      <c r="F43" s="311"/>
      <c r="G43" s="311"/>
      <c r="H43" s="311"/>
      <c r="I43" s="311"/>
      <c r="J43" s="311"/>
      <c r="K43" s="312"/>
      <c r="L43" s="313" t="s">
        <v>67</v>
      </c>
      <c r="M43" s="313"/>
      <c r="N43" s="242" t="s">
        <v>66</v>
      </c>
      <c r="O43" s="243"/>
      <c r="P43" s="245"/>
      <c r="Q43" s="413" t="s">
        <v>92</v>
      </c>
      <c r="R43" s="413"/>
      <c r="S43" s="413"/>
      <c r="U43" s="38"/>
      <c r="V43" s="310" t="s">
        <v>68</v>
      </c>
      <c r="W43" s="311"/>
      <c r="X43" s="311"/>
      <c r="Y43" s="311"/>
      <c r="Z43" s="311"/>
      <c r="AA43" s="311"/>
      <c r="AB43" s="311"/>
      <c r="AC43" s="311"/>
      <c r="AD43" s="312"/>
      <c r="AE43" s="313" t="s">
        <v>67</v>
      </c>
      <c r="AF43" s="313"/>
      <c r="AG43" s="242" t="s">
        <v>66</v>
      </c>
      <c r="AH43" s="243"/>
      <c r="AI43" s="245"/>
      <c r="AJ43" s="413" t="s">
        <v>92</v>
      </c>
      <c r="AK43" s="413"/>
      <c r="AL43" s="413"/>
      <c r="AZ43" s="306" t="s">
        <v>238</v>
      </c>
      <c r="BA43" s="307"/>
      <c r="BB43" s="316"/>
      <c r="BC43" s="317"/>
      <c r="BD43" s="317"/>
      <c r="BE43" s="317"/>
      <c r="BF43" s="317"/>
      <c r="BG43" s="317"/>
      <c r="BH43" s="317"/>
      <c r="BI43" s="317"/>
      <c r="BJ43" s="317"/>
      <c r="BK43" s="318"/>
      <c r="BL43" s="259" t="s">
        <v>169</v>
      </c>
      <c r="BM43" s="260"/>
      <c r="BN43" s="261"/>
      <c r="BO43" s="255" t="s">
        <v>169</v>
      </c>
      <c r="BP43" s="255" t="s">
        <v>136</v>
      </c>
      <c r="BQ43" s="255" t="s">
        <v>136</v>
      </c>
      <c r="BR43" s="255" t="s">
        <v>136</v>
      </c>
      <c r="BS43" s="256">
        <f ca="1">SUMIF($C$52:$D$96,データシートマスタA!X13,$D$52:$D$96)</f>
        <v>0</v>
      </c>
      <c r="BT43" s="257"/>
      <c r="BU43" s="257"/>
      <c r="BV43" s="257"/>
      <c r="BW43" s="258"/>
      <c r="BY43" s="35"/>
    </row>
    <row r="44" spans="2:77" s="34" customFormat="1" ht="24.75" customHeight="1" thickBot="1" x14ac:dyDescent="0.2">
      <c r="B44" s="36">
        <v>1</v>
      </c>
      <c r="C44" s="76" t="s">
        <v>201</v>
      </c>
      <c r="D44" s="77" t="s">
        <v>137</v>
      </c>
      <c r="E44" s="77" t="s">
        <v>137</v>
      </c>
      <c r="F44" s="77" t="s">
        <v>137</v>
      </c>
      <c r="G44" s="77" t="s">
        <v>137</v>
      </c>
      <c r="H44" s="77" t="s">
        <v>137</v>
      </c>
      <c r="I44" s="77" t="s">
        <v>137</v>
      </c>
      <c r="J44" s="77" t="s">
        <v>137</v>
      </c>
      <c r="K44" s="78" t="s">
        <v>137</v>
      </c>
      <c r="L44" s="79">
        <v>1</v>
      </c>
      <c r="M44" s="79"/>
      <c r="N44" s="80">
        <f>IFERROR((VLOOKUP(C44,データシートマスタA!$AC$3:$AD$53,2,FALSE))*L44,"")</f>
        <v>610</v>
      </c>
      <c r="O44" s="81"/>
      <c r="P44" s="82"/>
      <c r="Q44" s="74" t="s">
        <v>222</v>
      </c>
      <c r="R44" s="74"/>
      <c r="S44" s="74"/>
      <c r="U44" s="36">
        <v>1</v>
      </c>
      <c r="V44" s="76" t="s">
        <v>182</v>
      </c>
      <c r="W44" s="77" t="s">
        <v>137</v>
      </c>
      <c r="X44" s="77" t="s">
        <v>137</v>
      </c>
      <c r="Y44" s="77" t="s">
        <v>137</v>
      </c>
      <c r="Z44" s="77" t="s">
        <v>137</v>
      </c>
      <c r="AA44" s="77" t="s">
        <v>137</v>
      </c>
      <c r="AB44" s="77" t="s">
        <v>137</v>
      </c>
      <c r="AC44" s="77" t="s">
        <v>137</v>
      </c>
      <c r="AD44" s="78" t="s">
        <v>137</v>
      </c>
      <c r="AE44" s="79">
        <v>1</v>
      </c>
      <c r="AF44" s="79"/>
      <c r="AG44" s="80">
        <f>IFERROR((VLOOKUP(V44,データシートマスタA!$AF$3:$AG$48,2,FALSE))*AE44,"")</f>
        <v>1220</v>
      </c>
      <c r="AH44" s="81"/>
      <c r="AI44" s="82"/>
      <c r="AJ44" s="74" t="s">
        <v>222</v>
      </c>
      <c r="AK44" s="74"/>
      <c r="AL44" s="74"/>
      <c r="AZ44" s="308" t="s">
        <v>239</v>
      </c>
      <c r="BA44" s="309"/>
      <c r="BB44" s="319"/>
      <c r="BC44" s="320"/>
      <c r="BD44" s="320"/>
      <c r="BE44" s="320"/>
      <c r="BF44" s="320"/>
      <c r="BG44" s="320"/>
      <c r="BH44" s="320"/>
      <c r="BI44" s="320"/>
      <c r="BJ44" s="320"/>
      <c r="BK44" s="321"/>
      <c r="BL44" s="293" t="s">
        <v>169</v>
      </c>
      <c r="BM44" s="294"/>
      <c r="BN44" s="295"/>
      <c r="BO44" s="286" t="s">
        <v>169</v>
      </c>
      <c r="BP44" s="286" t="s">
        <v>136</v>
      </c>
      <c r="BQ44" s="286" t="s">
        <v>136</v>
      </c>
      <c r="BR44" s="286" t="s">
        <v>136</v>
      </c>
      <c r="BS44" s="256">
        <f ca="1">SUMIF($C$52:$D$96,データシートマスタA!X14,$D$52:$D$96)</f>
        <v>0</v>
      </c>
      <c r="BT44" s="257"/>
      <c r="BU44" s="257"/>
      <c r="BV44" s="257"/>
      <c r="BW44" s="258"/>
      <c r="BY44" s="35"/>
    </row>
    <row r="45" spans="2:77" s="34" customFormat="1" ht="24.75" customHeight="1" thickBot="1" x14ac:dyDescent="0.2">
      <c r="B45" s="36">
        <v>2</v>
      </c>
      <c r="C45" s="76" t="s">
        <v>170</v>
      </c>
      <c r="D45" s="77"/>
      <c r="E45" s="77"/>
      <c r="F45" s="77"/>
      <c r="G45" s="77"/>
      <c r="H45" s="77"/>
      <c r="I45" s="77"/>
      <c r="J45" s="77"/>
      <c r="K45" s="78"/>
      <c r="L45" s="79"/>
      <c r="M45" s="79"/>
      <c r="N45" s="80" t="str">
        <f>IFERROR((VLOOKUP(C45,データシートマスタA!$AC$3:$AD$53,2,FALSE))*L45,"")</f>
        <v/>
      </c>
      <c r="O45" s="81"/>
      <c r="P45" s="82"/>
      <c r="Q45" s="74" t="s">
        <v>71</v>
      </c>
      <c r="R45" s="74"/>
      <c r="S45" s="74"/>
      <c r="U45" s="36">
        <v>2</v>
      </c>
      <c r="V45" s="76" t="s">
        <v>170</v>
      </c>
      <c r="W45" s="77" t="s">
        <v>137</v>
      </c>
      <c r="X45" s="77" t="s">
        <v>137</v>
      </c>
      <c r="Y45" s="77" t="s">
        <v>137</v>
      </c>
      <c r="Z45" s="77" t="s">
        <v>137</v>
      </c>
      <c r="AA45" s="77" t="s">
        <v>137</v>
      </c>
      <c r="AB45" s="77" t="s">
        <v>137</v>
      </c>
      <c r="AC45" s="77" t="s">
        <v>137</v>
      </c>
      <c r="AD45" s="78" t="s">
        <v>137</v>
      </c>
      <c r="AE45" s="79"/>
      <c r="AF45" s="79"/>
      <c r="AG45" s="80" t="str">
        <f>IFERROR((VLOOKUP(V45,データシートマスタA!$AF$3:$AG$48,2,FALSE))*AE45,"")</f>
        <v/>
      </c>
      <c r="AH45" s="81"/>
      <c r="AI45" s="82"/>
      <c r="AJ45" s="74" t="s">
        <v>71</v>
      </c>
      <c r="AK45" s="74"/>
      <c r="AL45" s="74"/>
      <c r="BL45" s="296" t="s">
        <v>250</v>
      </c>
      <c r="BM45" s="297"/>
      <c r="BN45" s="298"/>
      <c r="BO45" s="299" t="str">
        <f ca="1">IF(BS45=AZ48,"一致","不一致")</f>
        <v>不一致</v>
      </c>
      <c r="BP45" s="300"/>
      <c r="BQ45" s="300"/>
      <c r="BR45" s="301"/>
      <c r="BS45" s="302">
        <f ca="1">SUM(BS34:BW43)</f>
        <v>176930</v>
      </c>
      <c r="BT45" s="303"/>
      <c r="BU45" s="303"/>
      <c r="BV45" s="303"/>
      <c r="BW45" s="304"/>
      <c r="BY45" s="35"/>
    </row>
    <row r="46" spans="2:77" s="34" customFormat="1" ht="24.75" customHeight="1" x14ac:dyDescent="0.15">
      <c r="B46" s="36">
        <v>3</v>
      </c>
      <c r="C46" s="76" t="s">
        <v>170</v>
      </c>
      <c r="D46" s="77"/>
      <c r="E46" s="77"/>
      <c r="F46" s="77"/>
      <c r="G46" s="77"/>
      <c r="H46" s="77"/>
      <c r="I46" s="77"/>
      <c r="J46" s="77"/>
      <c r="K46" s="78"/>
      <c r="L46" s="79"/>
      <c r="M46" s="79"/>
      <c r="N46" s="80" t="str">
        <f>IFERROR((VLOOKUP(C46,データシートマスタA!$AC$3:$AD$53,2,FALSE))*L46,"")</f>
        <v/>
      </c>
      <c r="O46" s="81"/>
      <c r="P46" s="82"/>
      <c r="Q46" s="74" t="s">
        <v>71</v>
      </c>
      <c r="R46" s="74"/>
      <c r="S46" s="74"/>
      <c r="U46" s="36">
        <v>3</v>
      </c>
      <c r="V46" s="76" t="s">
        <v>170</v>
      </c>
      <c r="W46" s="77" t="s">
        <v>137</v>
      </c>
      <c r="X46" s="77" t="s">
        <v>137</v>
      </c>
      <c r="Y46" s="77" t="s">
        <v>137</v>
      </c>
      <c r="Z46" s="77" t="s">
        <v>137</v>
      </c>
      <c r="AA46" s="77" t="s">
        <v>137</v>
      </c>
      <c r="AB46" s="77" t="s">
        <v>137</v>
      </c>
      <c r="AC46" s="77" t="s">
        <v>137</v>
      </c>
      <c r="AD46" s="78" t="s">
        <v>137</v>
      </c>
      <c r="AE46" s="79"/>
      <c r="AF46" s="79"/>
      <c r="AG46" s="80" t="str">
        <f>IFERROR((VLOOKUP(V46,データシートマスタA!$AF$3:$AG$48,2,FALSE))*AE46,"")</f>
        <v/>
      </c>
      <c r="AH46" s="81"/>
      <c r="AI46" s="82"/>
      <c r="AJ46" s="74" t="s">
        <v>71</v>
      </c>
      <c r="AK46" s="74"/>
      <c r="AL46" s="74"/>
      <c r="AZ46" s="305" t="s">
        <v>64</v>
      </c>
      <c r="BA46" s="305"/>
      <c r="BB46" s="305"/>
      <c r="BC46" s="305"/>
      <c r="BD46" s="305"/>
      <c r="BE46" s="305"/>
      <c r="BF46" s="305"/>
      <c r="BG46" s="305"/>
      <c r="BH46" s="305"/>
      <c r="BY46" s="35"/>
    </row>
    <row r="47" spans="2:77" s="34" customFormat="1" ht="24.75" customHeight="1" x14ac:dyDescent="0.15">
      <c r="B47" s="36">
        <v>4</v>
      </c>
      <c r="C47" s="76" t="s">
        <v>170</v>
      </c>
      <c r="D47" s="77"/>
      <c r="E47" s="77"/>
      <c r="F47" s="77"/>
      <c r="G47" s="77"/>
      <c r="H47" s="77"/>
      <c r="I47" s="77"/>
      <c r="J47" s="77"/>
      <c r="K47" s="78"/>
      <c r="L47" s="79"/>
      <c r="M47" s="79"/>
      <c r="N47" s="80" t="str">
        <f>IFERROR((VLOOKUP(C47,データシートマスタA!$AC$3:$AD$53,2,FALSE))*L47,"")</f>
        <v/>
      </c>
      <c r="O47" s="81"/>
      <c r="P47" s="82"/>
      <c r="Q47" s="74" t="s">
        <v>71</v>
      </c>
      <c r="R47" s="74"/>
      <c r="S47" s="74"/>
      <c r="U47" s="36">
        <v>4</v>
      </c>
      <c r="V47" s="76" t="s">
        <v>170</v>
      </c>
      <c r="W47" s="77" t="s">
        <v>137</v>
      </c>
      <c r="X47" s="77" t="s">
        <v>137</v>
      </c>
      <c r="Y47" s="77" t="s">
        <v>137</v>
      </c>
      <c r="Z47" s="77" t="s">
        <v>137</v>
      </c>
      <c r="AA47" s="77" t="s">
        <v>137</v>
      </c>
      <c r="AB47" s="77" t="s">
        <v>137</v>
      </c>
      <c r="AC47" s="77" t="s">
        <v>137</v>
      </c>
      <c r="AD47" s="78" t="s">
        <v>137</v>
      </c>
      <c r="AE47" s="79"/>
      <c r="AF47" s="79"/>
      <c r="AG47" s="80" t="str">
        <f>IFERROR((VLOOKUP(V47,データシートマスタA!$AF$3:$AG$48,2,FALSE))*AE47,"")</f>
        <v/>
      </c>
      <c r="AH47" s="81"/>
      <c r="AI47" s="82"/>
      <c r="AJ47" s="74" t="s">
        <v>71</v>
      </c>
      <c r="AK47" s="74"/>
      <c r="AL47" s="74"/>
      <c r="AZ47" s="305"/>
      <c r="BA47" s="305"/>
      <c r="BB47" s="305"/>
      <c r="BC47" s="305"/>
      <c r="BD47" s="305"/>
      <c r="BE47" s="305"/>
      <c r="BF47" s="305"/>
      <c r="BG47" s="305"/>
      <c r="BH47" s="305"/>
    </row>
    <row r="48" spans="2:77" s="34" customFormat="1" ht="24.75" customHeight="1" thickBot="1" x14ac:dyDescent="0.2">
      <c r="B48" s="36">
        <v>5</v>
      </c>
      <c r="C48" s="76" t="s">
        <v>170</v>
      </c>
      <c r="D48" s="77"/>
      <c r="E48" s="77"/>
      <c r="F48" s="77"/>
      <c r="G48" s="77"/>
      <c r="H48" s="77"/>
      <c r="I48" s="77"/>
      <c r="J48" s="77"/>
      <c r="K48" s="78"/>
      <c r="L48" s="79"/>
      <c r="M48" s="79"/>
      <c r="N48" s="80" t="str">
        <f>IFERROR((VLOOKUP(C48,データシートマスタA!$AC$3:$AD$53,2,FALSE))*L48,"")</f>
        <v/>
      </c>
      <c r="O48" s="81"/>
      <c r="P48" s="82"/>
      <c r="Q48" s="74" t="s">
        <v>71</v>
      </c>
      <c r="R48" s="74"/>
      <c r="S48" s="74"/>
      <c r="U48" s="36">
        <v>5</v>
      </c>
      <c r="V48" s="76" t="s">
        <v>170</v>
      </c>
      <c r="W48" s="77" t="s">
        <v>137</v>
      </c>
      <c r="X48" s="77" t="s">
        <v>137</v>
      </c>
      <c r="Y48" s="77" t="s">
        <v>137</v>
      </c>
      <c r="Z48" s="77" t="s">
        <v>137</v>
      </c>
      <c r="AA48" s="77" t="s">
        <v>137</v>
      </c>
      <c r="AB48" s="77" t="s">
        <v>137</v>
      </c>
      <c r="AC48" s="77" t="s">
        <v>137</v>
      </c>
      <c r="AD48" s="78" t="s">
        <v>137</v>
      </c>
      <c r="AE48" s="79"/>
      <c r="AF48" s="79"/>
      <c r="AG48" s="80" t="str">
        <f>IFERROR((VLOOKUP(V48,データシートマスタA!$AF$3:$AG$48,2,FALSE))*AE48,"")</f>
        <v/>
      </c>
      <c r="AH48" s="81"/>
      <c r="AI48" s="82"/>
      <c r="AJ48" s="74" t="s">
        <v>71</v>
      </c>
      <c r="AK48" s="74"/>
      <c r="AL48" s="74"/>
      <c r="AZ48" s="287">
        <f>BN23+N39+AG39+N49+AG49</f>
        <v>320930</v>
      </c>
      <c r="BA48" s="287"/>
      <c r="BB48" s="287"/>
      <c r="BC48" s="287"/>
      <c r="BD48" s="287"/>
      <c r="BE48" s="287"/>
      <c r="BF48" s="288"/>
      <c r="BG48" s="289" t="s">
        <v>63</v>
      </c>
      <c r="BH48" s="290"/>
      <c r="BJ48" s="34" t="s">
        <v>176</v>
      </c>
    </row>
    <row r="49" spans="2:62" s="34" customFormat="1" ht="24.75" customHeight="1" thickBot="1" x14ac:dyDescent="0.2">
      <c r="B49" s="83" t="s">
        <v>65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>
        <f>SUM(N44:P48)</f>
        <v>610</v>
      </c>
      <c r="O49" s="86"/>
      <c r="P49" s="87"/>
      <c r="Q49" s="64"/>
      <c r="R49" s="65"/>
      <c r="S49" s="66"/>
      <c r="U49" s="83" t="s">
        <v>65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>
        <f>SUM(AG44:AI48)</f>
        <v>1220</v>
      </c>
      <c r="AH49" s="86"/>
      <c r="AI49" s="87"/>
      <c r="AJ49" s="64"/>
      <c r="AK49" s="65"/>
      <c r="AL49" s="66"/>
      <c r="AZ49" s="287"/>
      <c r="BA49" s="287"/>
      <c r="BB49" s="287"/>
      <c r="BC49" s="287"/>
      <c r="BD49" s="287"/>
      <c r="BE49" s="287"/>
      <c r="BF49" s="288"/>
      <c r="BG49" s="291"/>
      <c r="BH49" s="292"/>
      <c r="BJ49" s="34" t="s">
        <v>240</v>
      </c>
    </row>
    <row r="50" spans="2:62" s="34" customFormat="1" ht="24.75" customHeight="1" x14ac:dyDescent="0.15"/>
    <row r="51" spans="2:62" s="34" customFormat="1" ht="24.75" customHeight="1" x14ac:dyDescent="0.15">
      <c r="B51" s="34" t="s">
        <v>241</v>
      </c>
      <c r="C51" s="47" t="str">
        <f>BS12</f>
        <v>請求書(1)</v>
      </c>
      <c r="D51" s="47">
        <f>BN12</f>
        <v>144000</v>
      </c>
    </row>
    <row r="52" spans="2:62" s="34" customFormat="1" ht="24.75" customHeight="1" x14ac:dyDescent="0.15">
      <c r="B52" s="34" t="s">
        <v>241</v>
      </c>
      <c r="C52" s="47" t="str">
        <f t="shared" ref="C52:C61" si="53">BS13</f>
        <v>請求書(1)</v>
      </c>
      <c r="D52" s="47">
        <f t="shared" ref="D52:D61" si="54">BN13</f>
        <v>900</v>
      </c>
    </row>
    <row r="53" spans="2:62" s="34" customFormat="1" ht="24.75" customHeight="1" x14ac:dyDescent="0.15">
      <c r="B53" s="34" t="s">
        <v>241</v>
      </c>
      <c r="C53" s="47" t="str">
        <f t="shared" si="53"/>
        <v>請求書(1)</v>
      </c>
      <c r="D53" s="47">
        <f t="shared" si="54"/>
        <v>24000</v>
      </c>
    </row>
    <row r="54" spans="2:62" s="34" customFormat="1" ht="24.75" customHeight="1" x14ac:dyDescent="0.15">
      <c r="B54" s="34" t="s">
        <v>241</v>
      </c>
      <c r="C54" s="47" t="str">
        <f t="shared" si="53"/>
        <v>請求書(1)</v>
      </c>
      <c r="D54" s="47">
        <f t="shared" si="54"/>
        <v>300</v>
      </c>
    </row>
    <row r="55" spans="2:62" s="34" customFormat="1" ht="24.75" customHeight="1" x14ac:dyDescent="0.15">
      <c r="B55" s="34" t="s">
        <v>241</v>
      </c>
      <c r="C55" s="47" t="str">
        <f t="shared" si="53"/>
        <v>請求書(1)</v>
      </c>
      <c r="D55" s="47">
        <f t="shared" si="54"/>
        <v>80000</v>
      </c>
    </row>
    <row r="56" spans="2:62" s="34" customFormat="1" ht="24.75" customHeight="1" x14ac:dyDescent="0.15">
      <c r="B56" s="34" t="s">
        <v>241</v>
      </c>
      <c r="C56" s="47" t="str">
        <f t="shared" si="53"/>
        <v>請求書(1)</v>
      </c>
      <c r="D56" s="47">
        <f t="shared" si="54"/>
        <v>0</v>
      </c>
    </row>
    <row r="57" spans="2:62" s="34" customFormat="1" ht="24.75" customHeight="1" x14ac:dyDescent="0.15">
      <c r="B57" s="34" t="s">
        <v>241</v>
      </c>
      <c r="C57" s="47" t="str">
        <f t="shared" si="53"/>
        <v>▼選択してください</v>
      </c>
      <c r="D57" s="47">
        <f t="shared" si="54"/>
        <v>0</v>
      </c>
    </row>
    <row r="58" spans="2:62" s="34" customFormat="1" ht="24.75" customHeight="1" x14ac:dyDescent="0.15">
      <c r="B58" s="34" t="s">
        <v>241</v>
      </c>
      <c r="C58" s="47" t="str">
        <f t="shared" si="53"/>
        <v>▼選択してください</v>
      </c>
      <c r="D58" s="47">
        <f t="shared" si="54"/>
        <v>0</v>
      </c>
    </row>
    <row r="59" spans="2:62" s="34" customFormat="1" ht="24.75" customHeight="1" x14ac:dyDescent="0.15">
      <c r="B59" s="34" t="s">
        <v>241</v>
      </c>
      <c r="C59" s="47" t="str">
        <f t="shared" si="53"/>
        <v>▼選択してください</v>
      </c>
      <c r="D59" s="47">
        <f t="shared" si="54"/>
        <v>0</v>
      </c>
    </row>
    <row r="60" spans="2:62" s="34" customFormat="1" ht="24.75" customHeight="1" x14ac:dyDescent="0.15">
      <c r="B60" s="34" t="s">
        <v>241</v>
      </c>
      <c r="C60" s="47" t="str">
        <f t="shared" si="53"/>
        <v>▼選択してください</v>
      </c>
      <c r="D60" s="47">
        <f t="shared" si="54"/>
        <v>0</v>
      </c>
    </row>
    <row r="61" spans="2:62" s="34" customFormat="1" ht="24.75" customHeight="1" x14ac:dyDescent="0.15">
      <c r="B61" s="34" t="s">
        <v>241</v>
      </c>
      <c r="C61" s="47" t="str">
        <f t="shared" si="53"/>
        <v>▼選択してください</v>
      </c>
      <c r="D61" s="47">
        <f t="shared" si="54"/>
        <v>0</v>
      </c>
    </row>
    <row r="62" spans="2:62" s="34" customFormat="1" ht="24.75" customHeight="1" x14ac:dyDescent="3.5">
      <c r="B62" s="34" t="s">
        <v>242</v>
      </c>
      <c r="C62" s="47" t="str">
        <f>Q34</f>
        <v>請求書(1)</v>
      </c>
      <c r="D62" s="48">
        <f>N34</f>
        <v>9000</v>
      </c>
    </row>
    <row r="63" spans="2:62" s="34" customFormat="1" ht="24.75" customHeight="1" x14ac:dyDescent="3.5">
      <c r="B63" s="34" t="s">
        <v>242</v>
      </c>
      <c r="C63" s="47" t="str">
        <f t="shared" ref="C63:C66" si="55">Q35</f>
        <v>請求書(2)</v>
      </c>
      <c r="D63" s="48">
        <f t="shared" ref="D63:D66" si="56">N35</f>
        <v>18000</v>
      </c>
    </row>
    <row r="64" spans="2:62" s="34" customFormat="1" ht="24.75" customHeight="1" x14ac:dyDescent="3.5">
      <c r="B64" s="34" t="s">
        <v>242</v>
      </c>
      <c r="C64" s="47" t="str">
        <f t="shared" si="55"/>
        <v>請求書(3)</v>
      </c>
      <c r="D64" s="48">
        <f t="shared" si="56"/>
        <v>18000</v>
      </c>
    </row>
    <row r="65" spans="2:4" s="34" customFormat="1" ht="24.75" customHeight="1" x14ac:dyDescent="3.5">
      <c r="B65" s="34" t="s">
        <v>242</v>
      </c>
      <c r="C65" s="47" t="str">
        <f t="shared" si="55"/>
        <v>▼選択してください</v>
      </c>
      <c r="D65" s="48" t="str">
        <f t="shared" si="56"/>
        <v/>
      </c>
    </row>
    <row r="66" spans="2:4" s="34" customFormat="1" ht="24.75" customHeight="1" x14ac:dyDescent="3.5">
      <c r="B66" s="34" t="s">
        <v>242</v>
      </c>
      <c r="C66" s="47" t="str">
        <f t="shared" si="55"/>
        <v>▼選択してください</v>
      </c>
      <c r="D66" s="48" t="str">
        <f t="shared" si="56"/>
        <v/>
      </c>
    </row>
    <row r="67" spans="2:4" s="34" customFormat="1" ht="24.75" customHeight="1" x14ac:dyDescent="0.15">
      <c r="B67" s="34" t="s">
        <v>243</v>
      </c>
      <c r="C67" s="47" t="str">
        <f>AJ34</f>
        <v>請求書(1)</v>
      </c>
      <c r="D67" s="49">
        <f>AG34</f>
        <v>15000</v>
      </c>
    </row>
    <row r="68" spans="2:4" s="34" customFormat="1" ht="24.75" customHeight="1" x14ac:dyDescent="0.15">
      <c r="B68" s="34" t="s">
        <v>243</v>
      </c>
      <c r="C68" s="47" t="str">
        <f t="shared" ref="C68:C71" si="57">AJ35</f>
        <v>請求書(2)</v>
      </c>
      <c r="D68" s="49">
        <f t="shared" ref="D68:D71" si="58">AG35</f>
        <v>9900</v>
      </c>
    </row>
    <row r="69" spans="2:4" s="34" customFormat="1" ht="24.75" customHeight="1" x14ac:dyDescent="0.15">
      <c r="B69" s="34" t="s">
        <v>243</v>
      </c>
      <c r="C69" s="47" t="str">
        <f t="shared" si="57"/>
        <v>▼選択してください</v>
      </c>
      <c r="D69" s="49" t="str">
        <f t="shared" si="58"/>
        <v/>
      </c>
    </row>
    <row r="70" spans="2:4" s="34" customFormat="1" ht="24.75" customHeight="1" x14ac:dyDescent="0.15">
      <c r="B70" s="34" t="s">
        <v>243</v>
      </c>
      <c r="C70" s="47" t="str">
        <f t="shared" si="57"/>
        <v>▼選択してください</v>
      </c>
      <c r="D70" s="49" t="str">
        <f t="shared" si="58"/>
        <v/>
      </c>
    </row>
    <row r="71" spans="2:4" s="34" customFormat="1" ht="24.75" customHeight="1" x14ac:dyDescent="0.15">
      <c r="B71" s="34" t="s">
        <v>243</v>
      </c>
      <c r="C71" s="47" t="str">
        <f t="shared" si="57"/>
        <v>▼選択してください</v>
      </c>
      <c r="D71" s="49" t="str">
        <f t="shared" si="58"/>
        <v/>
      </c>
    </row>
    <row r="72" spans="2:4" s="34" customFormat="1" ht="24.75" customHeight="1" x14ac:dyDescent="0.15">
      <c r="B72" s="34" t="s">
        <v>244</v>
      </c>
      <c r="C72" s="47" t="str">
        <f>Q44</f>
        <v>請求書(1)</v>
      </c>
      <c r="D72" s="49">
        <f>N44</f>
        <v>610</v>
      </c>
    </row>
    <row r="73" spans="2:4" s="34" customFormat="1" ht="24.75" customHeight="1" x14ac:dyDescent="0.15">
      <c r="B73" s="34" t="s">
        <v>244</v>
      </c>
      <c r="C73" s="47" t="str">
        <f t="shared" ref="C73:C76" si="59">Q45</f>
        <v>▼選択してください</v>
      </c>
      <c r="D73" s="49" t="str">
        <f t="shared" ref="D73:D76" si="60">N45</f>
        <v/>
      </c>
    </row>
    <row r="74" spans="2:4" s="34" customFormat="1" ht="24.75" customHeight="1" x14ac:dyDescent="0.15">
      <c r="B74" s="34" t="s">
        <v>244</v>
      </c>
      <c r="C74" s="47" t="str">
        <f t="shared" si="59"/>
        <v>▼選択してください</v>
      </c>
      <c r="D74" s="49" t="str">
        <f t="shared" si="60"/>
        <v/>
      </c>
    </row>
    <row r="75" spans="2:4" s="34" customFormat="1" ht="24.75" customHeight="1" x14ac:dyDescent="0.15">
      <c r="B75" s="34" t="s">
        <v>244</v>
      </c>
      <c r="C75" s="47" t="str">
        <f t="shared" si="59"/>
        <v>▼選択してください</v>
      </c>
      <c r="D75" s="49" t="str">
        <f t="shared" si="60"/>
        <v/>
      </c>
    </row>
    <row r="76" spans="2:4" s="34" customFormat="1" ht="24.75" customHeight="1" x14ac:dyDescent="0.15">
      <c r="B76" s="34" t="s">
        <v>244</v>
      </c>
      <c r="C76" s="47" t="str">
        <f t="shared" si="59"/>
        <v>▼選択してください</v>
      </c>
      <c r="D76" s="49" t="str">
        <f t="shared" si="60"/>
        <v/>
      </c>
    </row>
    <row r="77" spans="2:4" s="34" customFormat="1" ht="24.75" customHeight="1" x14ac:dyDescent="0.15">
      <c r="B77" s="34" t="s">
        <v>245</v>
      </c>
      <c r="C77" s="47" t="str">
        <f>AJ44</f>
        <v>請求書(1)</v>
      </c>
      <c r="D77" s="49">
        <f>AG44</f>
        <v>1220</v>
      </c>
    </row>
    <row r="78" spans="2:4" s="34" customFormat="1" ht="24.75" customHeight="1" x14ac:dyDescent="0.15">
      <c r="B78" s="34" t="s">
        <v>245</v>
      </c>
      <c r="C78" s="47" t="str">
        <f t="shared" ref="C78:C81" si="61">AJ45</f>
        <v>▼選択してください</v>
      </c>
      <c r="D78" s="49" t="str">
        <f t="shared" ref="D78:D81" si="62">AG45</f>
        <v/>
      </c>
    </row>
    <row r="79" spans="2:4" s="34" customFormat="1" ht="24.75" customHeight="1" x14ac:dyDescent="0.15">
      <c r="B79" s="34" t="s">
        <v>245</v>
      </c>
      <c r="C79" s="47" t="str">
        <f t="shared" si="61"/>
        <v>▼選択してください</v>
      </c>
      <c r="D79" s="49" t="str">
        <f t="shared" si="62"/>
        <v/>
      </c>
    </row>
    <row r="80" spans="2:4" s="34" customFormat="1" ht="24.75" customHeight="1" x14ac:dyDescent="0.15">
      <c r="B80" s="34" t="s">
        <v>245</v>
      </c>
      <c r="C80" s="47" t="str">
        <f t="shared" si="61"/>
        <v>▼選択してください</v>
      </c>
      <c r="D80" s="49" t="str">
        <f t="shared" si="62"/>
        <v/>
      </c>
    </row>
    <row r="81" spans="2:4" s="34" customFormat="1" ht="24.75" customHeight="1" x14ac:dyDescent="0.15">
      <c r="B81" s="34" t="s">
        <v>245</v>
      </c>
      <c r="C81" s="47" t="str">
        <f t="shared" si="61"/>
        <v>▼選択してください</v>
      </c>
      <c r="D81" s="49" t="str">
        <f t="shared" si="62"/>
        <v/>
      </c>
    </row>
    <row r="82" spans="2:4" s="34" customFormat="1" ht="24.75" customHeight="1" x14ac:dyDescent="0.15"/>
    <row r="83" spans="2:4" s="34" customFormat="1" ht="24.75" customHeight="1" x14ac:dyDescent="0.15"/>
    <row r="84" spans="2:4" s="34" customFormat="1" ht="24.75" customHeight="1" x14ac:dyDescent="0.15"/>
    <row r="85" spans="2:4" s="34" customFormat="1" ht="24.75" customHeight="1" x14ac:dyDescent="0.15"/>
    <row r="86" spans="2:4" s="34" customFormat="1" ht="24.75" customHeight="1" x14ac:dyDescent="0.15"/>
    <row r="87" spans="2:4" s="34" customFormat="1" ht="24.75" customHeight="1" x14ac:dyDescent="0.15"/>
    <row r="88" spans="2:4" s="34" customFormat="1" ht="24.75" customHeight="1" x14ac:dyDescent="0.15"/>
    <row r="89" spans="2:4" s="34" customFormat="1" ht="24.75" customHeight="1" x14ac:dyDescent="0.15"/>
    <row r="90" spans="2:4" s="34" customFormat="1" ht="24.75" customHeight="1" x14ac:dyDescent="0.15"/>
    <row r="91" spans="2:4" s="34" customFormat="1" ht="24.75" customHeight="1" x14ac:dyDescent="0.15"/>
    <row r="92" spans="2:4" s="34" customFormat="1" ht="24.75" customHeight="1" x14ac:dyDescent="0.15"/>
    <row r="93" spans="2:4" s="34" customFormat="1" ht="24.75" customHeight="1" x14ac:dyDescent="0.15"/>
    <row r="94" spans="2:4" s="34" customFormat="1" ht="24.75" customHeight="1" x14ac:dyDescent="0.15"/>
    <row r="95" spans="2:4" s="34" customFormat="1" ht="24.75" customHeight="1" x14ac:dyDescent="0.15"/>
    <row r="96" spans="2:4" s="34" customFormat="1" ht="24.75" customHeight="1" x14ac:dyDescent="0.15"/>
    <row r="97" s="34" customFormat="1" ht="24.75" customHeight="1" x14ac:dyDescent="0.15"/>
    <row r="98" s="34" customFormat="1" ht="24.75" customHeight="1" x14ac:dyDescent="0.15"/>
  </sheetData>
  <sheetProtection sheet="1" objects="1" scenarios="1"/>
  <mergeCells count="1301">
    <mergeCell ref="BS45:BW45"/>
    <mergeCell ref="BO45:BR45"/>
    <mergeCell ref="BO43:BR43"/>
    <mergeCell ref="BS43:BW43"/>
    <mergeCell ref="BL44:BN44"/>
    <mergeCell ref="BO44:BR44"/>
    <mergeCell ref="BS44:BW44"/>
    <mergeCell ref="BL41:BN41"/>
    <mergeCell ref="BO41:BR41"/>
    <mergeCell ref="BS41:BW41"/>
    <mergeCell ref="BL42:BN42"/>
    <mergeCell ref="BO42:BR42"/>
    <mergeCell ref="BS42:BW42"/>
    <mergeCell ref="BL37:BN37"/>
    <mergeCell ref="BO37:BR37"/>
    <mergeCell ref="BL38:BN38"/>
    <mergeCell ref="BO38:BR38"/>
    <mergeCell ref="BS37:BW37"/>
    <mergeCell ref="BL45:BN45"/>
    <mergeCell ref="BL43:BN43"/>
    <mergeCell ref="BS38:BW38"/>
    <mergeCell ref="N39:P39"/>
    <mergeCell ref="BL39:BN39"/>
    <mergeCell ref="BO39:BR39"/>
    <mergeCell ref="BS39:BW39"/>
    <mergeCell ref="BL40:BN40"/>
    <mergeCell ref="BO40:BR40"/>
    <mergeCell ref="BS40:BW40"/>
    <mergeCell ref="Q39:S39"/>
    <mergeCell ref="U39:AF39"/>
    <mergeCell ref="AG39:AI39"/>
    <mergeCell ref="AJ39:AL39"/>
    <mergeCell ref="AZ39:BA39"/>
    <mergeCell ref="BB39:BK39"/>
    <mergeCell ref="AJ38:AL38"/>
    <mergeCell ref="AZ38:BA38"/>
    <mergeCell ref="BB38:BK38"/>
    <mergeCell ref="AS35:AX35"/>
    <mergeCell ref="AN37:AX39"/>
    <mergeCell ref="BL33:BN33"/>
    <mergeCell ref="BO33:BR33"/>
    <mergeCell ref="BS33:BW33"/>
    <mergeCell ref="C34:K34"/>
    <mergeCell ref="L34:M34"/>
    <mergeCell ref="N34:P34"/>
    <mergeCell ref="BL34:BN34"/>
    <mergeCell ref="BO34:BR34"/>
    <mergeCell ref="BS34:BW34"/>
    <mergeCell ref="C35:K35"/>
    <mergeCell ref="L35:M35"/>
    <mergeCell ref="N35:P35"/>
    <mergeCell ref="BL35:BN35"/>
    <mergeCell ref="BL36:BN36"/>
    <mergeCell ref="BO35:BR35"/>
    <mergeCell ref="BS35:BW35"/>
    <mergeCell ref="C36:K36"/>
    <mergeCell ref="L36:M36"/>
    <mergeCell ref="N36:P36"/>
    <mergeCell ref="BO36:BR36"/>
    <mergeCell ref="BS36:BW36"/>
    <mergeCell ref="Q36:S36"/>
    <mergeCell ref="V36:AD36"/>
    <mergeCell ref="AE36:AF36"/>
    <mergeCell ref="AG36:AI36"/>
    <mergeCell ref="AJ36:AL36"/>
    <mergeCell ref="AZ36:BA36"/>
    <mergeCell ref="BB36:BK36"/>
    <mergeCell ref="AN33:AP33"/>
    <mergeCell ref="AQ33:AR33"/>
    <mergeCell ref="AS33:AU33"/>
    <mergeCell ref="AV33:AX33"/>
    <mergeCell ref="B29:Q29"/>
    <mergeCell ref="R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Z29:BC29"/>
    <mergeCell ref="BD29:BG29"/>
    <mergeCell ref="AZ31:BW32"/>
    <mergeCell ref="BH23:BJ29"/>
    <mergeCell ref="BD26:BG26"/>
    <mergeCell ref="B27:S28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Z28:BC28"/>
    <mergeCell ref="BD28:BG28"/>
    <mergeCell ref="AZ24:BC24"/>
    <mergeCell ref="BD24:BG24"/>
    <mergeCell ref="B25:S26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Z26:BC26"/>
    <mergeCell ref="FY22:FZ22"/>
    <mergeCell ref="B23:S24"/>
    <mergeCell ref="T23:U23"/>
    <mergeCell ref="V23:W23"/>
    <mergeCell ref="X23:Y23"/>
    <mergeCell ref="Z23:AA23"/>
    <mergeCell ref="AB23:AC23"/>
    <mergeCell ref="AD23:AE23"/>
    <mergeCell ref="AF23:AG23"/>
    <mergeCell ref="AX23:AY23"/>
    <mergeCell ref="AZ23:BA23"/>
    <mergeCell ref="BB23:BC23"/>
    <mergeCell ref="BD23:BE23"/>
    <mergeCell ref="BF23:BG23"/>
    <mergeCell ref="AJ23:AK23"/>
    <mergeCell ref="AL23:AM23"/>
    <mergeCell ref="AN23:AO23"/>
    <mergeCell ref="AP23:AQ23"/>
    <mergeCell ref="T24:W24"/>
    <mergeCell ref="X24:AA24"/>
    <mergeCell ref="AB24:AE24"/>
    <mergeCell ref="AF24:AI24"/>
    <mergeCell ref="AJ24:AM24"/>
    <mergeCell ref="AV23:AW23"/>
    <mergeCell ref="AN24:AQ24"/>
    <mergeCell ref="AR24:AU24"/>
    <mergeCell ref="AV24:AY24"/>
    <mergeCell ref="FV22:FW22"/>
    <mergeCell ref="EY22:EZ22"/>
    <mergeCell ref="FB22:FC22"/>
    <mergeCell ref="FD22:FE22"/>
    <mergeCell ref="FF22:FG22"/>
    <mergeCell ref="FH22:FI22"/>
    <mergeCell ref="FJ22:FK22"/>
    <mergeCell ref="AH23:AI23"/>
    <mergeCell ref="FL22:FM22"/>
    <mergeCell ref="FN22:FO22"/>
    <mergeCell ref="FP22:FQ22"/>
    <mergeCell ref="FR22:FS22"/>
    <mergeCell ref="FT22:FU22"/>
    <mergeCell ref="EM22:EN22"/>
    <mergeCell ref="EO22:EP22"/>
    <mergeCell ref="EQ22:ER22"/>
    <mergeCell ref="ES22:ET22"/>
    <mergeCell ref="AT23:AU23"/>
    <mergeCell ref="DJ22:DK22"/>
    <mergeCell ref="DL22:DM22"/>
    <mergeCell ref="DN22:DO22"/>
    <mergeCell ref="DP22:DQ22"/>
    <mergeCell ref="DR22:DS22"/>
    <mergeCell ref="DT22:DU22"/>
    <mergeCell ref="DV22:DW22"/>
    <mergeCell ref="DX22:DY22"/>
    <mergeCell ref="EU22:EV22"/>
    <mergeCell ref="EW22:EX22"/>
    <mergeCell ref="DZ22:EA22"/>
    <mergeCell ref="EB22:EC22"/>
    <mergeCell ref="EE22:EF22"/>
    <mergeCell ref="EG22:EH22"/>
    <mergeCell ref="EI22:EJ22"/>
    <mergeCell ref="EK22:EL22"/>
    <mergeCell ref="AR23:AS23"/>
    <mergeCell ref="BK23:BM29"/>
    <mergeCell ref="BN23:BP29"/>
    <mergeCell ref="BQ23:BR29"/>
    <mergeCell ref="BS23:BW29"/>
    <mergeCell ref="AX25:AY25"/>
    <mergeCell ref="AZ25:BA25"/>
    <mergeCell ref="BB25:BC25"/>
    <mergeCell ref="BD25:BE25"/>
    <mergeCell ref="BF25:BG25"/>
    <mergeCell ref="AZ27:BA27"/>
    <mergeCell ref="BB27:BC27"/>
    <mergeCell ref="BD27:BE27"/>
    <mergeCell ref="BF27:BG27"/>
    <mergeCell ref="BS22:BW22"/>
    <mergeCell ref="BZ22:CA22"/>
    <mergeCell ref="CC22:CD22"/>
    <mergeCell ref="CF22:CG22"/>
    <mergeCell ref="CH22:CI22"/>
    <mergeCell ref="CK22:CL22"/>
    <mergeCell ref="CM22:CN22"/>
    <mergeCell ref="CO22:CP22"/>
    <mergeCell ref="CQ22:CR22"/>
    <mergeCell ref="CS22:CT22"/>
    <mergeCell ref="CU22:CV22"/>
    <mergeCell ref="CW22:CX22"/>
    <mergeCell ref="CY22:CZ22"/>
    <mergeCell ref="DA22:DB22"/>
    <mergeCell ref="DC22:DD22"/>
    <mergeCell ref="DE22:DF22"/>
    <mergeCell ref="DH22:DI22"/>
    <mergeCell ref="FT21:FU21"/>
    <mergeCell ref="FV21:FW21"/>
    <mergeCell ref="FY21:FZ21"/>
    <mergeCell ref="D22:F22"/>
    <mergeCell ref="G22:K22"/>
    <mergeCell ref="L22:N22"/>
    <mergeCell ref="O22:P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BH22:BJ22"/>
    <mergeCell ref="BK22:BM22"/>
    <mergeCell ref="BN22:BP22"/>
    <mergeCell ref="BQ22:BR22"/>
    <mergeCell ref="EK21:EL21"/>
    <mergeCell ref="EM21:EN21"/>
    <mergeCell ref="EO21:EP21"/>
    <mergeCell ref="EQ21:ER21"/>
    <mergeCell ref="ES21:ET21"/>
    <mergeCell ref="EU21:EV21"/>
    <mergeCell ref="EW21:EX21"/>
    <mergeCell ref="EY21:EZ21"/>
    <mergeCell ref="FB21:FC21"/>
    <mergeCell ref="FD21:FE21"/>
    <mergeCell ref="FF21:FG21"/>
    <mergeCell ref="FH21:FI21"/>
    <mergeCell ref="FJ21:FK21"/>
    <mergeCell ref="FL21:FM21"/>
    <mergeCell ref="FN21:FO21"/>
    <mergeCell ref="FP21:FQ21"/>
    <mergeCell ref="FR21:FS21"/>
    <mergeCell ref="DA21:DB21"/>
    <mergeCell ref="DC21:DD21"/>
    <mergeCell ref="DE21:DF21"/>
    <mergeCell ref="DH21:DI21"/>
    <mergeCell ref="DJ21:DK21"/>
    <mergeCell ref="DL21:DM21"/>
    <mergeCell ref="DN21:DO21"/>
    <mergeCell ref="DP21:DQ21"/>
    <mergeCell ref="DR21:DS21"/>
    <mergeCell ref="DT21:DU21"/>
    <mergeCell ref="DV21:DW21"/>
    <mergeCell ref="DX21:DY21"/>
    <mergeCell ref="DZ21:EA21"/>
    <mergeCell ref="EB21:EC21"/>
    <mergeCell ref="EE21:EF21"/>
    <mergeCell ref="EG21:EH21"/>
    <mergeCell ref="EI21:EJ21"/>
    <mergeCell ref="BH21:BJ21"/>
    <mergeCell ref="BK21:BM21"/>
    <mergeCell ref="BN21:BP21"/>
    <mergeCell ref="BQ21:BR21"/>
    <mergeCell ref="BS21:BW21"/>
    <mergeCell ref="BZ21:CA21"/>
    <mergeCell ref="CC21:CD21"/>
    <mergeCell ref="CF21:CG21"/>
    <mergeCell ref="CH21:CI21"/>
    <mergeCell ref="CK21:CL21"/>
    <mergeCell ref="CM21:CN21"/>
    <mergeCell ref="CO21:CP21"/>
    <mergeCell ref="CQ21:CR21"/>
    <mergeCell ref="CS21:CT21"/>
    <mergeCell ref="CU21:CV21"/>
    <mergeCell ref="CW21:CX21"/>
    <mergeCell ref="CY21:CZ21"/>
    <mergeCell ref="FL20:FM20"/>
    <mergeCell ref="FN20:FO20"/>
    <mergeCell ref="FP20:FQ20"/>
    <mergeCell ref="FR20:FS20"/>
    <mergeCell ref="FT20:FU20"/>
    <mergeCell ref="FV20:FW20"/>
    <mergeCell ref="FY20:FZ20"/>
    <mergeCell ref="D21:F21"/>
    <mergeCell ref="G21:K21"/>
    <mergeCell ref="L21:N21"/>
    <mergeCell ref="O21:P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EB20:EC20"/>
    <mergeCell ref="EE20:EF20"/>
    <mergeCell ref="EG20:EH20"/>
    <mergeCell ref="EI20:EJ20"/>
    <mergeCell ref="EK20:EL20"/>
    <mergeCell ref="EM20:EN20"/>
    <mergeCell ref="EO20:EP20"/>
    <mergeCell ref="EQ20:ER20"/>
    <mergeCell ref="ES20:ET20"/>
    <mergeCell ref="EU20:EV20"/>
    <mergeCell ref="EW20:EX20"/>
    <mergeCell ref="EY20:EZ20"/>
    <mergeCell ref="FB20:FC20"/>
    <mergeCell ref="FD20:FE20"/>
    <mergeCell ref="FF20:FG20"/>
    <mergeCell ref="FH20:FI20"/>
    <mergeCell ref="FJ20:FK20"/>
    <mergeCell ref="CS20:CT20"/>
    <mergeCell ref="CU20:CV20"/>
    <mergeCell ref="CW20:CX20"/>
    <mergeCell ref="CY20:CZ20"/>
    <mergeCell ref="DA20:DB20"/>
    <mergeCell ref="DC20:DD20"/>
    <mergeCell ref="DE20:DF20"/>
    <mergeCell ref="DH20:DI20"/>
    <mergeCell ref="DJ20:DK20"/>
    <mergeCell ref="DL20:DM20"/>
    <mergeCell ref="DN20:DO20"/>
    <mergeCell ref="DP20:DQ20"/>
    <mergeCell ref="DR20:DS20"/>
    <mergeCell ref="DT20:DU20"/>
    <mergeCell ref="DV20:DW20"/>
    <mergeCell ref="DX20:DY20"/>
    <mergeCell ref="DZ20:EA20"/>
    <mergeCell ref="AZ20:BA20"/>
    <mergeCell ref="BB20:BC20"/>
    <mergeCell ref="BD20:BE20"/>
    <mergeCell ref="BF20:BG20"/>
    <mergeCell ref="BH20:BJ20"/>
    <mergeCell ref="BK20:BM20"/>
    <mergeCell ref="BN20:BP20"/>
    <mergeCell ref="BQ20:BR20"/>
    <mergeCell ref="BS20:BW20"/>
    <mergeCell ref="BZ20:CA20"/>
    <mergeCell ref="CC20:CD20"/>
    <mergeCell ref="CF20:CG20"/>
    <mergeCell ref="CH20:CI20"/>
    <mergeCell ref="CK20:CL20"/>
    <mergeCell ref="CM20:CN20"/>
    <mergeCell ref="CO20:CP20"/>
    <mergeCell ref="CQ20:CR20"/>
    <mergeCell ref="FD19:FE19"/>
    <mergeCell ref="FF19:FG19"/>
    <mergeCell ref="FH19:FI19"/>
    <mergeCell ref="FJ19:FK19"/>
    <mergeCell ref="FL19:FM19"/>
    <mergeCell ref="FN19:FO19"/>
    <mergeCell ref="FP19:FQ19"/>
    <mergeCell ref="FR19:FS19"/>
    <mergeCell ref="FT19:FU19"/>
    <mergeCell ref="FV19:FW19"/>
    <mergeCell ref="FY19:FZ19"/>
    <mergeCell ref="D20:F20"/>
    <mergeCell ref="G20:K20"/>
    <mergeCell ref="L20:N20"/>
    <mergeCell ref="O20:P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DT19:DU19"/>
    <mergeCell ref="DV19:DW19"/>
    <mergeCell ref="DX19:DY19"/>
    <mergeCell ref="DZ19:EA19"/>
    <mergeCell ref="EB19:EC19"/>
    <mergeCell ref="EE19:EF19"/>
    <mergeCell ref="EG19:EH19"/>
    <mergeCell ref="EI19:EJ19"/>
    <mergeCell ref="EK19:EL19"/>
    <mergeCell ref="EM19:EN19"/>
    <mergeCell ref="EO19:EP19"/>
    <mergeCell ref="EQ19:ER19"/>
    <mergeCell ref="ES19:ET19"/>
    <mergeCell ref="EU19:EV19"/>
    <mergeCell ref="EW19:EX19"/>
    <mergeCell ref="EY19:EZ19"/>
    <mergeCell ref="FB19:FC19"/>
    <mergeCell ref="CK19:CL19"/>
    <mergeCell ref="CM19:CN19"/>
    <mergeCell ref="CO19:CP19"/>
    <mergeCell ref="CQ19:CR19"/>
    <mergeCell ref="CS19:CT19"/>
    <mergeCell ref="CU19:CV19"/>
    <mergeCell ref="CW19:CX19"/>
    <mergeCell ref="CY19:CZ19"/>
    <mergeCell ref="DA19:DB19"/>
    <mergeCell ref="DC19:DD19"/>
    <mergeCell ref="DE19:DF19"/>
    <mergeCell ref="DH19:DI19"/>
    <mergeCell ref="DJ19:DK19"/>
    <mergeCell ref="DL19:DM19"/>
    <mergeCell ref="DN19:DO19"/>
    <mergeCell ref="DP19:DQ19"/>
    <mergeCell ref="DR19:DS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J19"/>
    <mergeCell ref="BK19:BM19"/>
    <mergeCell ref="BN19:BP19"/>
    <mergeCell ref="BQ19:BR19"/>
    <mergeCell ref="BS19:BW19"/>
    <mergeCell ref="BZ19:CA19"/>
    <mergeCell ref="CC19:CD19"/>
    <mergeCell ref="CF19:CG19"/>
    <mergeCell ref="CH19:CI19"/>
    <mergeCell ref="D19:F19"/>
    <mergeCell ref="G19:K19"/>
    <mergeCell ref="L19:N19"/>
    <mergeCell ref="O19:P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EQ18:ER18"/>
    <mergeCell ref="ES18:ET18"/>
    <mergeCell ref="EU18:EV18"/>
    <mergeCell ref="EW18:EX18"/>
    <mergeCell ref="EY18:EZ18"/>
    <mergeCell ref="FB18:FC18"/>
    <mergeCell ref="FD18:FE18"/>
    <mergeCell ref="FF18:FG18"/>
    <mergeCell ref="FH18:FI18"/>
    <mergeCell ref="FJ18:FK18"/>
    <mergeCell ref="FL18:FM18"/>
    <mergeCell ref="FN18:FO18"/>
    <mergeCell ref="FP18:FQ18"/>
    <mergeCell ref="FR18:FS18"/>
    <mergeCell ref="FT18:FU18"/>
    <mergeCell ref="FV18:FW18"/>
    <mergeCell ref="FY18:FZ18"/>
    <mergeCell ref="DH18:DI18"/>
    <mergeCell ref="DJ18:DK18"/>
    <mergeCell ref="DL18:DM18"/>
    <mergeCell ref="DN18:DO18"/>
    <mergeCell ref="DP18:DQ18"/>
    <mergeCell ref="DR18:DS18"/>
    <mergeCell ref="DT18:DU18"/>
    <mergeCell ref="DV18:DW18"/>
    <mergeCell ref="DX18:DY18"/>
    <mergeCell ref="DZ18:EA18"/>
    <mergeCell ref="EB18:EC18"/>
    <mergeCell ref="EE18:EF18"/>
    <mergeCell ref="EG18:EH18"/>
    <mergeCell ref="EI18:EJ18"/>
    <mergeCell ref="EK18:EL18"/>
    <mergeCell ref="EM18:EN18"/>
    <mergeCell ref="EO18:EP18"/>
    <mergeCell ref="BQ18:BR18"/>
    <mergeCell ref="BS18:BW18"/>
    <mergeCell ref="BZ18:CA18"/>
    <mergeCell ref="CC18:CD18"/>
    <mergeCell ref="CF18:CG18"/>
    <mergeCell ref="CH18:CI18"/>
    <mergeCell ref="CK18:CL18"/>
    <mergeCell ref="CM18:CN18"/>
    <mergeCell ref="CO18:CP18"/>
    <mergeCell ref="CQ18:CR18"/>
    <mergeCell ref="CS18:CT18"/>
    <mergeCell ref="CU18:CV18"/>
    <mergeCell ref="CW18:CX18"/>
    <mergeCell ref="CY18:CZ18"/>
    <mergeCell ref="DA18:DB18"/>
    <mergeCell ref="DC18:DD18"/>
    <mergeCell ref="DE18:DF18"/>
    <mergeCell ref="FR17:FS17"/>
    <mergeCell ref="FT17:FU17"/>
    <mergeCell ref="FV17:FW17"/>
    <mergeCell ref="FY17:FZ17"/>
    <mergeCell ref="D18:F18"/>
    <mergeCell ref="G18:K18"/>
    <mergeCell ref="L18:N18"/>
    <mergeCell ref="O18:P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J18"/>
    <mergeCell ref="BK18:BM18"/>
    <mergeCell ref="BN18:BP18"/>
    <mergeCell ref="EI17:EJ17"/>
    <mergeCell ref="EK17:EL17"/>
    <mergeCell ref="EM17:EN17"/>
    <mergeCell ref="EO17:EP17"/>
    <mergeCell ref="EQ17:ER17"/>
    <mergeCell ref="ES17:ET17"/>
    <mergeCell ref="EU17:EV17"/>
    <mergeCell ref="EW17:EX17"/>
    <mergeCell ref="EY17:EZ17"/>
    <mergeCell ref="FB17:FC17"/>
    <mergeCell ref="FD17:FE17"/>
    <mergeCell ref="FF17:FG17"/>
    <mergeCell ref="FH17:FI17"/>
    <mergeCell ref="FJ17:FK17"/>
    <mergeCell ref="FL17:FM17"/>
    <mergeCell ref="FN17:FO17"/>
    <mergeCell ref="FP17:FQ17"/>
    <mergeCell ref="CY17:CZ17"/>
    <mergeCell ref="DA17:DB17"/>
    <mergeCell ref="DC17:DD17"/>
    <mergeCell ref="DE17:DF17"/>
    <mergeCell ref="DH17:DI17"/>
    <mergeCell ref="DJ17:DK17"/>
    <mergeCell ref="DL17:DM17"/>
    <mergeCell ref="DN17:DO17"/>
    <mergeCell ref="DP17:DQ17"/>
    <mergeCell ref="DR17:DS17"/>
    <mergeCell ref="DT17:DU17"/>
    <mergeCell ref="DV17:DW17"/>
    <mergeCell ref="DX17:DY17"/>
    <mergeCell ref="DZ17:EA17"/>
    <mergeCell ref="EB17:EC17"/>
    <mergeCell ref="EE17:EF17"/>
    <mergeCell ref="EG17:EH17"/>
    <mergeCell ref="BF17:BG17"/>
    <mergeCell ref="BH17:BJ17"/>
    <mergeCell ref="BK17:BM17"/>
    <mergeCell ref="BN17:BP17"/>
    <mergeCell ref="BQ17:BR17"/>
    <mergeCell ref="BS17:BW17"/>
    <mergeCell ref="BZ17:CA17"/>
    <mergeCell ref="CC17:CD17"/>
    <mergeCell ref="CF17:CG17"/>
    <mergeCell ref="CH17:CI17"/>
    <mergeCell ref="CK17:CL17"/>
    <mergeCell ref="CM17:CN17"/>
    <mergeCell ref="CO17:CP17"/>
    <mergeCell ref="CQ17:CR17"/>
    <mergeCell ref="CS17:CT17"/>
    <mergeCell ref="CU17:CV17"/>
    <mergeCell ref="CW17:CX17"/>
    <mergeCell ref="FJ16:FK16"/>
    <mergeCell ref="FL16:FM16"/>
    <mergeCell ref="FN16:FO16"/>
    <mergeCell ref="FP16:FQ16"/>
    <mergeCell ref="FR16:FS16"/>
    <mergeCell ref="FT16:FU16"/>
    <mergeCell ref="FV16:FW16"/>
    <mergeCell ref="FY16:FZ16"/>
    <mergeCell ref="D17:F17"/>
    <mergeCell ref="G17:K17"/>
    <mergeCell ref="L17:N17"/>
    <mergeCell ref="O17:P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DZ16:EA16"/>
    <mergeCell ref="EB16:EC16"/>
    <mergeCell ref="EE16:EF16"/>
    <mergeCell ref="EG16:EH16"/>
    <mergeCell ref="EI16:EJ16"/>
    <mergeCell ref="EK16:EL16"/>
    <mergeCell ref="EM16:EN16"/>
    <mergeCell ref="EO16:EP16"/>
    <mergeCell ref="EQ16:ER16"/>
    <mergeCell ref="ES16:ET16"/>
    <mergeCell ref="EU16:EV16"/>
    <mergeCell ref="EW16:EX16"/>
    <mergeCell ref="EY16:EZ16"/>
    <mergeCell ref="FB16:FC16"/>
    <mergeCell ref="FD16:FE16"/>
    <mergeCell ref="FF16:FG16"/>
    <mergeCell ref="FH16:FI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DH16:DI16"/>
    <mergeCell ref="DJ16:DK16"/>
    <mergeCell ref="DL16:DM16"/>
    <mergeCell ref="DN16:DO16"/>
    <mergeCell ref="DP16:DQ16"/>
    <mergeCell ref="DR16:DS16"/>
    <mergeCell ref="DT16:DU16"/>
    <mergeCell ref="DV16:DW16"/>
    <mergeCell ref="DX16:DY16"/>
    <mergeCell ref="AX16:AY16"/>
    <mergeCell ref="AZ16:BA16"/>
    <mergeCell ref="BB16:BC16"/>
    <mergeCell ref="BD16:BE16"/>
    <mergeCell ref="BF16:BG16"/>
    <mergeCell ref="BH16:BJ16"/>
    <mergeCell ref="BK16:BM16"/>
    <mergeCell ref="BN16:BP16"/>
    <mergeCell ref="BQ16:BR16"/>
    <mergeCell ref="BS16:BW16"/>
    <mergeCell ref="BZ16:CA16"/>
    <mergeCell ref="CC16:CD16"/>
    <mergeCell ref="CF16:CG16"/>
    <mergeCell ref="CH16:CI16"/>
    <mergeCell ref="CK16:CL16"/>
    <mergeCell ref="CM16:CN16"/>
    <mergeCell ref="CO16:CP16"/>
    <mergeCell ref="FB15:FC15"/>
    <mergeCell ref="FD15:FE15"/>
    <mergeCell ref="FF15:FG15"/>
    <mergeCell ref="FH15:FI15"/>
    <mergeCell ref="FJ15:FK15"/>
    <mergeCell ref="FL15:FM15"/>
    <mergeCell ref="FN15:FO15"/>
    <mergeCell ref="FP15:FQ15"/>
    <mergeCell ref="FR15:FS15"/>
    <mergeCell ref="FT15:FU15"/>
    <mergeCell ref="FV15:FW15"/>
    <mergeCell ref="FY15:FZ15"/>
    <mergeCell ref="D16:F16"/>
    <mergeCell ref="G16:K16"/>
    <mergeCell ref="L16:N16"/>
    <mergeCell ref="O16:P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DR15:DS15"/>
    <mergeCell ref="DT15:DU15"/>
    <mergeCell ref="DV15:DW15"/>
    <mergeCell ref="DX15:DY15"/>
    <mergeCell ref="DZ15:EA15"/>
    <mergeCell ref="EB15:EC15"/>
    <mergeCell ref="EE15:EF15"/>
    <mergeCell ref="EG15:EH15"/>
    <mergeCell ref="EI15:EJ15"/>
    <mergeCell ref="EK15:EL15"/>
    <mergeCell ref="EM15:EN15"/>
    <mergeCell ref="EO15:EP15"/>
    <mergeCell ref="EQ15:ER15"/>
    <mergeCell ref="ES15:ET15"/>
    <mergeCell ref="EU15:EV15"/>
    <mergeCell ref="EW15:EX15"/>
    <mergeCell ref="EY15:EZ15"/>
    <mergeCell ref="CH15:CI15"/>
    <mergeCell ref="CK15:CL15"/>
    <mergeCell ref="CM15:CN15"/>
    <mergeCell ref="CO15:CP15"/>
    <mergeCell ref="CQ15:CR15"/>
    <mergeCell ref="CS15:CT15"/>
    <mergeCell ref="CU15:CV15"/>
    <mergeCell ref="CW15:CX15"/>
    <mergeCell ref="CY15:CZ15"/>
    <mergeCell ref="DA15:DB15"/>
    <mergeCell ref="DC15:DD15"/>
    <mergeCell ref="DE15:DF15"/>
    <mergeCell ref="DH15:DI15"/>
    <mergeCell ref="DJ15:DK15"/>
    <mergeCell ref="DL15:DM15"/>
    <mergeCell ref="DN15:DO15"/>
    <mergeCell ref="DP15:DQ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J15"/>
    <mergeCell ref="BK15:BM15"/>
    <mergeCell ref="BN15:BP15"/>
    <mergeCell ref="BQ15:BR15"/>
    <mergeCell ref="BS15:BW15"/>
    <mergeCell ref="BZ15:CA15"/>
    <mergeCell ref="CC15:CD15"/>
    <mergeCell ref="CF15:CG15"/>
    <mergeCell ref="ES14:ET14"/>
    <mergeCell ref="EU14:EV14"/>
    <mergeCell ref="EW14:EX14"/>
    <mergeCell ref="EY14:EZ14"/>
    <mergeCell ref="FB14:FC14"/>
    <mergeCell ref="FD14:FE14"/>
    <mergeCell ref="FF14:FG14"/>
    <mergeCell ref="FH14:FI14"/>
    <mergeCell ref="FJ14:FK14"/>
    <mergeCell ref="FL14:FM14"/>
    <mergeCell ref="FN14:FO14"/>
    <mergeCell ref="FP14:FQ14"/>
    <mergeCell ref="FR14:FS14"/>
    <mergeCell ref="FT14:FU14"/>
    <mergeCell ref="FV14:FW14"/>
    <mergeCell ref="FY14:FZ14"/>
    <mergeCell ref="D15:F15"/>
    <mergeCell ref="G15:K15"/>
    <mergeCell ref="L15:N15"/>
    <mergeCell ref="O15:P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DJ14:DK14"/>
    <mergeCell ref="DL14:DM14"/>
    <mergeCell ref="DN14:DO14"/>
    <mergeCell ref="DP14:DQ14"/>
    <mergeCell ref="DR14:DS14"/>
    <mergeCell ref="DT14:DU14"/>
    <mergeCell ref="DV14:DW14"/>
    <mergeCell ref="DX14:DY14"/>
    <mergeCell ref="DZ14:EA14"/>
    <mergeCell ref="EB14:EC14"/>
    <mergeCell ref="EE14:EF14"/>
    <mergeCell ref="EG14:EH14"/>
    <mergeCell ref="EI14:EJ14"/>
    <mergeCell ref="EK14:EL14"/>
    <mergeCell ref="EM14:EN14"/>
    <mergeCell ref="EO14:EP14"/>
    <mergeCell ref="EQ14:ER14"/>
    <mergeCell ref="BS14:BW14"/>
    <mergeCell ref="BZ14:CA14"/>
    <mergeCell ref="CC14:CD14"/>
    <mergeCell ref="CF14:CG14"/>
    <mergeCell ref="CH14:CI14"/>
    <mergeCell ref="CK14:CL14"/>
    <mergeCell ref="CM14:CN14"/>
    <mergeCell ref="CO14:CP14"/>
    <mergeCell ref="CQ14:CR14"/>
    <mergeCell ref="CS14:CT14"/>
    <mergeCell ref="CU14:CV14"/>
    <mergeCell ref="CW14:CX14"/>
    <mergeCell ref="CY14:CZ14"/>
    <mergeCell ref="DA14:DB14"/>
    <mergeCell ref="DC14:DD14"/>
    <mergeCell ref="DE14:DF14"/>
    <mergeCell ref="DH14:DI14"/>
    <mergeCell ref="FT13:FU13"/>
    <mergeCell ref="FV13:FW13"/>
    <mergeCell ref="FY13:FZ13"/>
    <mergeCell ref="D14:F14"/>
    <mergeCell ref="G14:K14"/>
    <mergeCell ref="L14:N14"/>
    <mergeCell ref="O14:P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J14"/>
    <mergeCell ref="BK14:BM14"/>
    <mergeCell ref="BN14:BP14"/>
    <mergeCell ref="BQ14:BR14"/>
    <mergeCell ref="EK13:EL13"/>
    <mergeCell ref="EM13:EN13"/>
    <mergeCell ref="EO13:EP13"/>
    <mergeCell ref="EQ13:ER13"/>
    <mergeCell ref="ES13:ET13"/>
    <mergeCell ref="EU13:EV13"/>
    <mergeCell ref="EW13:EX13"/>
    <mergeCell ref="EY13:EZ13"/>
    <mergeCell ref="FB13:FC13"/>
    <mergeCell ref="FD13:FE13"/>
    <mergeCell ref="FF13:FG13"/>
    <mergeCell ref="FH13:FI13"/>
    <mergeCell ref="FJ13:FK13"/>
    <mergeCell ref="FL13:FM13"/>
    <mergeCell ref="FN13:FO13"/>
    <mergeCell ref="FP13:FQ13"/>
    <mergeCell ref="FR13:FS13"/>
    <mergeCell ref="DA13:DB13"/>
    <mergeCell ref="DC13:DD13"/>
    <mergeCell ref="DE13:DF13"/>
    <mergeCell ref="DH13:DI13"/>
    <mergeCell ref="DJ13:DK13"/>
    <mergeCell ref="DL13:DM13"/>
    <mergeCell ref="DN13:DO13"/>
    <mergeCell ref="DP13:DQ13"/>
    <mergeCell ref="DR13:DS13"/>
    <mergeCell ref="DT13:DU13"/>
    <mergeCell ref="DV13:DW13"/>
    <mergeCell ref="DX13:DY13"/>
    <mergeCell ref="DZ13:EA13"/>
    <mergeCell ref="EB13:EC13"/>
    <mergeCell ref="EE13:EF13"/>
    <mergeCell ref="EG13:EH13"/>
    <mergeCell ref="EI13:EJ13"/>
    <mergeCell ref="BH13:BJ13"/>
    <mergeCell ref="BK13:BM13"/>
    <mergeCell ref="BN13:BP13"/>
    <mergeCell ref="BQ13:BR13"/>
    <mergeCell ref="BS13:BW13"/>
    <mergeCell ref="BZ13:CA13"/>
    <mergeCell ref="CC13:CD13"/>
    <mergeCell ref="CF13:CG13"/>
    <mergeCell ref="CH13:CI13"/>
    <mergeCell ref="CK13:CL13"/>
    <mergeCell ref="CM13:CN13"/>
    <mergeCell ref="CO13:CP13"/>
    <mergeCell ref="CQ13:CR13"/>
    <mergeCell ref="CS13:CT13"/>
    <mergeCell ref="CU13:CV13"/>
    <mergeCell ref="CW13:CX13"/>
    <mergeCell ref="CY13:CZ13"/>
    <mergeCell ref="FL12:FM12"/>
    <mergeCell ref="FN12:FO12"/>
    <mergeCell ref="FP12:FQ12"/>
    <mergeCell ref="FR12:FS12"/>
    <mergeCell ref="FT12:FU12"/>
    <mergeCell ref="FV12:FW12"/>
    <mergeCell ref="FY12:FZ12"/>
    <mergeCell ref="D13:F13"/>
    <mergeCell ref="G13:K13"/>
    <mergeCell ref="L13:N13"/>
    <mergeCell ref="O13:P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EB12:EC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EU12:EV12"/>
    <mergeCell ref="EW12:EX12"/>
    <mergeCell ref="EY12:EZ12"/>
    <mergeCell ref="FB12:FC12"/>
    <mergeCell ref="FD12:FE12"/>
    <mergeCell ref="FF12:FG12"/>
    <mergeCell ref="FH12:FI12"/>
    <mergeCell ref="FJ12:FK12"/>
    <mergeCell ref="CS12:CT12"/>
    <mergeCell ref="CU12:CV12"/>
    <mergeCell ref="CW12:CX12"/>
    <mergeCell ref="CY12:CZ12"/>
    <mergeCell ref="DA12:DB12"/>
    <mergeCell ref="DC12:DD12"/>
    <mergeCell ref="DE12:DF12"/>
    <mergeCell ref="DH12:DI12"/>
    <mergeCell ref="DJ12:DK12"/>
    <mergeCell ref="DL12:DM12"/>
    <mergeCell ref="DN12:DO12"/>
    <mergeCell ref="DP12:DQ12"/>
    <mergeCell ref="DR12:DS12"/>
    <mergeCell ref="DT12:DU12"/>
    <mergeCell ref="DV12:DW12"/>
    <mergeCell ref="DX12:DY12"/>
    <mergeCell ref="DZ12:EA12"/>
    <mergeCell ref="AZ12:BA12"/>
    <mergeCell ref="BB12:BC12"/>
    <mergeCell ref="BD12:BE12"/>
    <mergeCell ref="BF12:BG12"/>
    <mergeCell ref="BH12:BJ12"/>
    <mergeCell ref="BK12:BM12"/>
    <mergeCell ref="BN12:BP12"/>
    <mergeCell ref="BQ12:BR12"/>
    <mergeCell ref="BS12:BW12"/>
    <mergeCell ref="BZ12:CA12"/>
    <mergeCell ref="CC12:CD12"/>
    <mergeCell ref="CF12:CG12"/>
    <mergeCell ref="CH12:CI12"/>
    <mergeCell ref="CK12:CL12"/>
    <mergeCell ref="CM12:CN12"/>
    <mergeCell ref="CO12:CP12"/>
    <mergeCell ref="CQ12:CR12"/>
    <mergeCell ref="EY11:EZ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Y11:FZ11"/>
    <mergeCell ref="D12:F12"/>
    <mergeCell ref="G12:K12"/>
    <mergeCell ref="L12:N12"/>
    <mergeCell ref="O12:P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DP11:DQ11"/>
    <mergeCell ref="DR11:DS11"/>
    <mergeCell ref="DT11:DU11"/>
    <mergeCell ref="DV11:DW11"/>
    <mergeCell ref="DX11:DY11"/>
    <mergeCell ref="DZ11:EA11"/>
    <mergeCell ref="EB11:EC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CS11:CT11"/>
    <mergeCell ref="CU11:CV11"/>
    <mergeCell ref="CW11:CX11"/>
    <mergeCell ref="CY11:CZ11"/>
    <mergeCell ref="DA11:DB11"/>
    <mergeCell ref="CC11:CD11"/>
    <mergeCell ref="CF11:CG11"/>
    <mergeCell ref="CH11:CI11"/>
    <mergeCell ref="CK11:CL11"/>
    <mergeCell ref="CM11:CN11"/>
    <mergeCell ref="DC11:DD11"/>
    <mergeCell ref="DE11:DF11"/>
    <mergeCell ref="DH11:DI11"/>
    <mergeCell ref="DJ11:DK11"/>
    <mergeCell ref="DL11:DM11"/>
    <mergeCell ref="DN11:DO11"/>
    <mergeCell ref="CQ11:CR11"/>
    <mergeCell ref="CO11:CP11"/>
    <mergeCell ref="T10:W10"/>
    <mergeCell ref="X10:AA10"/>
    <mergeCell ref="AB10:AE10"/>
    <mergeCell ref="AF10:AI10"/>
    <mergeCell ref="AJ10:AM10"/>
    <mergeCell ref="AR10:AU10"/>
    <mergeCell ref="AV10:AY10"/>
    <mergeCell ref="AZ10:BC10"/>
    <mergeCell ref="BD10:BG10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BD11:BE11"/>
    <mergeCell ref="BF11:BG11"/>
    <mergeCell ref="BB11:BC11"/>
    <mergeCell ref="B1:AT2"/>
    <mergeCell ref="AU1:AX2"/>
    <mergeCell ref="AY1:BW2"/>
    <mergeCell ref="U3:Z5"/>
    <mergeCell ref="AA3:AL5"/>
    <mergeCell ref="AM3:AQ5"/>
    <mergeCell ref="AR3:AV5"/>
    <mergeCell ref="AB9:AE9"/>
    <mergeCell ref="AR11:AS11"/>
    <mergeCell ref="AT11:AU11"/>
    <mergeCell ref="AV11:AW11"/>
    <mergeCell ref="AX11:AY11"/>
    <mergeCell ref="AZ11:BA11"/>
    <mergeCell ref="AZ9:BC9"/>
    <mergeCell ref="B7:BW8"/>
    <mergeCell ref="C9:C11"/>
    <mergeCell ref="D9:F11"/>
    <mergeCell ref="G9:K11"/>
    <mergeCell ref="L9:N11"/>
    <mergeCell ref="O9:Q11"/>
    <mergeCell ref="R9:S11"/>
    <mergeCell ref="T9:W9"/>
    <mergeCell ref="X9:AA9"/>
    <mergeCell ref="AN10:AQ10"/>
    <mergeCell ref="AF9:AI9"/>
    <mergeCell ref="AJ9:AM9"/>
    <mergeCell ref="AN9:AQ9"/>
    <mergeCell ref="AR9:AU9"/>
    <mergeCell ref="AV9:AY9"/>
    <mergeCell ref="BG3:BG5"/>
    <mergeCell ref="BD9:BG9"/>
    <mergeCell ref="BH9:BP10"/>
    <mergeCell ref="AN34:AP34"/>
    <mergeCell ref="AQ34:AR34"/>
    <mergeCell ref="AS34:AX34"/>
    <mergeCell ref="AN35:AP35"/>
    <mergeCell ref="AQ35:AR35"/>
    <mergeCell ref="BH3:BI5"/>
    <mergeCell ref="BY4:CB5"/>
    <mergeCell ref="CC4:CF5"/>
    <mergeCell ref="BJ3:BJ5"/>
    <mergeCell ref="BK3:BK5"/>
    <mergeCell ref="BL3:BM5"/>
    <mergeCell ref="BN3:BO5"/>
    <mergeCell ref="BP3:BQ5"/>
    <mergeCell ref="BR3:BS5"/>
    <mergeCell ref="AW3:AX5"/>
    <mergeCell ref="BT3:BT5"/>
    <mergeCell ref="BU3:BV5"/>
    <mergeCell ref="BW3:BW5"/>
    <mergeCell ref="BY3:CB3"/>
    <mergeCell ref="CC3:CF3"/>
    <mergeCell ref="AY3:AZ5"/>
    <mergeCell ref="BA3:BB5"/>
    <mergeCell ref="BC3:BD5"/>
    <mergeCell ref="BE3:BF5"/>
    <mergeCell ref="BQ9:BR11"/>
    <mergeCell ref="BS9:BW11"/>
    <mergeCell ref="BH11:BJ11"/>
    <mergeCell ref="BK11:BM11"/>
    <mergeCell ref="BN11:BP11"/>
    <mergeCell ref="BZ11:CA11"/>
    <mergeCell ref="AV12:AW12"/>
    <mergeCell ref="AX12:AY12"/>
    <mergeCell ref="AG38:AI38"/>
    <mergeCell ref="C38:K38"/>
    <mergeCell ref="L38:M38"/>
    <mergeCell ref="N38:P38"/>
    <mergeCell ref="B39:M39"/>
    <mergeCell ref="B31:S32"/>
    <mergeCell ref="U31:AL32"/>
    <mergeCell ref="Q33:S33"/>
    <mergeCell ref="V33:AD33"/>
    <mergeCell ref="AE33:AF33"/>
    <mergeCell ref="AG33:AI33"/>
    <mergeCell ref="AJ33:AL33"/>
    <mergeCell ref="AZ33:BA33"/>
    <mergeCell ref="BB33:BK33"/>
    <mergeCell ref="Q34:S34"/>
    <mergeCell ref="V34:AD34"/>
    <mergeCell ref="AE34:AF34"/>
    <mergeCell ref="AG34:AI34"/>
    <mergeCell ref="AJ34:AL34"/>
    <mergeCell ref="AZ34:BA34"/>
    <mergeCell ref="BB34:BK34"/>
    <mergeCell ref="Q35:S35"/>
    <mergeCell ref="V35:AD35"/>
    <mergeCell ref="AE35:AF35"/>
    <mergeCell ref="AG35:AI35"/>
    <mergeCell ref="AJ35:AL35"/>
    <mergeCell ref="AZ35:BA35"/>
    <mergeCell ref="BB35:BK35"/>
    <mergeCell ref="C33:K33"/>
    <mergeCell ref="L33:M33"/>
    <mergeCell ref="N33:P33"/>
    <mergeCell ref="AN31:AX32"/>
    <mergeCell ref="C46:K46"/>
    <mergeCell ref="L46:M46"/>
    <mergeCell ref="N46:P46"/>
    <mergeCell ref="Q46:S46"/>
    <mergeCell ref="V46:AD46"/>
    <mergeCell ref="C37:K37"/>
    <mergeCell ref="L37:M37"/>
    <mergeCell ref="N37:P37"/>
    <mergeCell ref="AZ41:BA41"/>
    <mergeCell ref="BB41:BK41"/>
    <mergeCell ref="AZ42:BA42"/>
    <mergeCell ref="BB42:BK42"/>
    <mergeCell ref="C43:K43"/>
    <mergeCell ref="L43:M43"/>
    <mergeCell ref="N43:P43"/>
    <mergeCell ref="Q43:S43"/>
    <mergeCell ref="V43:AD43"/>
    <mergeCell ref="AE43:AF43"/>
    <mergeCell ref="AG43:AI43"/>
    <mergeCell ref="AJ43:AL43"/>
    <mergeCell ref="AZ43:BA43"/>
    <mergeCell ref="BB43:BK43"/>
    <mergeCell ref="Q37:S37"/>
    <mergeCell ref="V37:AD37"/>
    <mergeCell ref="AE37:AF37"/>
    <mergeCell ref="AG37:AI37"/>
    <mergeCell ref="AJ37:AL37"/>
    <mergeCell ref="AZ37:BA37"/>
    <mergeCell ref="BB37:BK37"/>
    <mergeCell ref="Q38:S38"/>
    <mergeCell ref="V38:AD38"/>
    <mergeCell ref="AE38:AF38"/>
    <mergeCell ref="V47:AD47"/>
    <mergeCell ref="AE47:AF47"/>
    <mergeCell ref="AG47:AI47"/>
    <mergeCell ref="AJ47:AL47"/>
    <mergeCell ref="BG48:BH49"/>
    <mergeCell ref="B49:M49"/>
    <mergeCell ref="N49:P49"/>
    <mergeCell ref="Q49:S49"/>
    <mergeCell ref="U49:AF49"/>
    <mergeCell ref="AG49:AI49"/>
    <mergeCell ref="AJ49:AL49"/>
    <mergeCell ref="C48:K48"/>
    <mergeCell ref="L48:M48"/>
    <mergeCell ref="N48:P48"/>
    <mergeCell ref="Q48:S48"/>
    <mergeCell ref="V48:AD48"/>
    <mergeCell ref="AE48:AF48"/>
    <mergeCell ref="AG48:AI48"/>
    <mergeCell ref="AJ48:AL48"/>
    <mergeCell ref="AZ48:BF49"/>
    <mergeCell ref="AE46:AF46"/>
    <mergeCell ref="B3:G5"/>
    <mergeCell ref="H3:T5"/>
    <mergeCell ref="C44:K44"/>
    <mergeCell ref="L44:M44"/>
    <mergeCell ref="N44:P44"/>
    <mergeCell ref="Q44:S44"/>
    <mergeCell ref="V44:AD44"/>
    <mergeCell ref="AE44:AF44"/>
    <mergeCell ref="AG44:AI44"/>
    <mergeCell ref="AJ44:AL44"/>
    <mergeCell ref="AZ44:BA44"/>
    <mergeCell ref="BB44:BK44"/>
    <mergeCell ref="AZ40:BA40"/>
    <mergeCell ref="BB40:BK40"/>
    <mergeCell ref="B41:S42"/>
    <mergeCell ref="U41:AL42"/>
    <mergeCell ref="C45:K45"/>
    <mergeCell ref="L45:M45"/>
    <mergeCell ref="N45:P45"/>
    <mergeCell ref="Q45:S45"/>
    <mergeCell ref="V45:AD45"/>
    <mergeCell ref="AE45:AF45"/>
    <mergeCell ref="AG45:AI45"/>
    <mergeCell ref="AJ45:AL45"/>
    <mergeCell ref="AG46:AI46"/>
    <mergeCell ref="AJ46:AL46"/>
    <mergeCell ref="AZ46:BH47"/>
    <mergeCell ref="C47:K47"/>
    <mergeCell ref="L47:M47"/>
    <mergeCell ref="N47:P47"/>
    <mergeCell ref="Q47:S47"/>
  </mergeCells>
  <phoneticPr fontId="1"/>
  <conditionalFormatting sqref="BO45:BW45">
    <cfRule type="expression" dxfId="0" priority="1">
      <formula>$BO$46="一致"</formula>
    </cfRule>
  </conditionalFormatting>
  <printOptions horizontalCentered="1"/>
  <pageMargins left="0.19685039370078741" right="0.19685039370078741" top="0.59055118110236227" bottom="0.39370078740157483" header="0.39370078740157483" footer="0.39370078740157483"/>
  <pageSetup paperSize="9" scale="46" fitToWidth="0" orientation="landscape" r:id="rId1"/>
  <headerFooter alignWithMargins="0">
    <oddHeader>&amp;R&amp;20（記載例）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87467349-D781-423E-B0FF-0A4BEBAFCA7F}">
          <x14:formula1>
            <xm:f>データシートマスタA!$AN$3:$AN$6</xm:f>
          </x14:formula1>
          <xm:sqref>BO34:BR44</xm:sqref>
        </x14:dataValidation>
        <x14:dataValidation type="list" allowBlank="1" showInputMessage="1" showErrorMessage="1" xr:uid="{F96902B1-2FEE-4BBA-9779-02FF2F13B037}">
          <x14:formula1>
            <xm:f>データシートマスタA!$AL$3:$AL$5</xm:f>
          </x14:formula1>
          <xm:sqref>BL34:BL44</xm:sqref>
        </x14:dataValidation>
        <x14:dataValidation type="list" allowBlank="1" showInputMessage="1" showErrorMessage="1" xr:uid="{00000000-0002-0000-0100-000007000000}">
          <x14:formula1>
            <xm:f>データシートマスタA!$C$3:$C$14</xm:f>
          </x14:formula1>
          <xm:sqref>G12:K22</xm:sqref>
        </x14:dataValidation>
        <x14:dataValidation type="list" allowBlank="1" showInputMessage="1" showErrorMessage="1" xr:uid="{00000000-0002-0000-0100-000006000000}">
          <x14:formula1>
            <xm:f>データシートマスタA!$X$3:$X$11</xm:f>
          </x14:formula1>
          <xm:sqref>BS12:BW22</xm:sqref>
        </x14:dataValidation>
        <x14:dataValidation type="list" allowBlank="1" showInputMessage="1" showErrorMessage="1" xr:uid="{00000000-0002-0000-0100-000005000000}">
          <x14:formula1>
            <xm:f>データシートマスタA!$A$3:$A$6</xm:f>
          </x14:formula1>
          <xm:sqref>D12:F22</xm:sqref>
        </x14:dataValidation>
        <x14:dataValidation type="list" allowBlank="1" showInputMessage="1" showErrorMessage="1" xr:uid="{ED11B2CE-4088-4E40-91ED-117DDEF76214}">
          <x14:formula1>
            <xm:f>データシートマスタA!$Z$3:$Z$26</xm:f>
          </x14:formula1>
          <xm:sqref>C34:K38</xm:sqref>
        </x14:dataValidation>
        <x14:dataValidation type="list" allowBlank="1" showInputMessage="1" showErrorMessage="1" xr:uid="{74CC18EA-B2C3-49A4-A0F2-DC5791FE3591}">
          <x14:formula1>
            <xm:f>データシートマスタA!$AF$3:$AF$25</xm:f>
          </x14:formula1>
          <xm:sqref>V44:AD48</xm:sqref>
        </x14:dataValidation>
        <x14:dataValidation type="list" allowBlank="1" showInputMessage="1" showErrorMessage="1" xr:uid="{00000000-0002-0000-0100-000000000000}">
          <x14:formula1>
            <xm:f>データシートマスタA!$E$3:$E$4</xm:f>
          </x14:formula1>
          <xm:sqref>L12:N22</xm:sqref>
        </x14:dataValidation>
        <x14:dataValidation type="list" allowBlank="1" showInputMessage="1" showErrorMessage="1" xr:uid="{5F922815-AE13-4D1D-BF6E-0B87A48000B1}">
          <x14:formula1>
            <xm:f>データシートマスタA!$X$3:$X$22</xm:f>
          </x14:formula1>
          <xm:sqref>AJ34:AL38 Q34:S38 Q44:S48 AJ44:AL48</xm:sqref>
        </x14:dataValidation>
        <x14:dataValidation type="list" allowBlank="1" showInputMessage="1" showErrorMessage="1" xr:uid="{650ED92A-D307-4600-ACB6-95813AE660C6}">
          <x14:formula1>
            <xm:f>データシートマスタA!$AC$3:$AC$25</xm:f>
          </x14:formula1>
          <xm:sqref>C44:K48</xm:sqref>
        </x14:dataValidation>
        <x14:dataValidation type="list" allowBlank="1" showInputMessage="1" showErrorMessage="1" xr:uid="{FC054B80-8459-4DE5-A9A9-B72C70EA3468}">
          <x14:formula1>
            <xm:f>データシートマスタA!$AI$3:$AI$23</xm:f>
          </x14:formula1>
          <xm:sqref>V34:AD38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FF5B9-CD26-4099-9055-66C62B2A7E4F}">
  <sheetPr>
    <tabColor theme="8" tint="0.79998168889431442"/>
  </sheetPr>
  <dimension ref="A1:AN196"/>
  <sheetViews>
    <sheetView topLeftCell="AC1" workbookViewId="0">
      <selection activeCell="B1" sqref="B1:AT2"/>
    </sheetView>
  </sheetViews>
  <sheetFormatPr defaultColWidth="9" defaultRowHeight="13.5" x14ac:dyDescent="0.15"/>
  <cols>
    <col min="1" max="1" width="9" style="9"/>
    <col min="2" max="2" width="3" style="9" customWidth="1"/>
    <col min="3" max="3" width="27.25" style="9" customWidth="1"/>
    <col min="4" max="4" width="3" style="9" customWidth="1"/>
    <col min="5" max="5" width="19.25" style="9" customWidth="1"/>
    <col min="6" max="6" width="3" style="9" customWidth="1"/>
    <col min="7" max="8" width="9" style="9"/>
    <col min="9" max="9" width="28.75" style="9" customWidth="1"/>
    <col min="10" max="10" width="29.875" style="9" bestFit="1" customWidth="1"/>
    <col min="11" max="11" width="11.75" style="9" customWidth="1"/>
    <col min="12" max="12" width="3" style="9" customWidth="1"/>
    <col min="13" max="14" width="9" style="9"/>
    <col min="15" max="15" width="28.75" style="9" customWidth="1"/>
    <col min="16" max="17" width="8.625" style="9" customWidth="1"/>
    <col min="18" max="18" width="9.625" style="9" customWidth="1"/>
    <col min="19" max="19" width="28.75" style="9" customWidth="1"/>
    <col min="20" max="20" width="29.875" style="9" bestFit="1" customWidth="1"/>
    <col min="21" max="21" width="8.125" style="10" customWidth="1"/>
    <col min="22" max="22" width="9" style="9"/>
    <col min="23" max="23" width="3" style="9" customWidth="1"/>
    <col min="24" max="24" width="16.75" style="9" bestFit="1" customWidth="1"/>
    <col min="25" max="25" width="9" style="9"/>
    <col min="26" max="26" width="49.125" style="9" bestFit="1" customWidth="1"/>
    <col min="27" max="27" width="9" style="10"/>
    <col min="28" max="28" width="9" style="9"/>
    <col min="29" max="29" width="34.5" style="9" customWidth="1"/>
    <col min="30" max="30" width="9" style="10"/>
    <col min="31" max="31" width="9" style="9"/>
    <col min="32" max="32" width="30.25" style="9" customWidth="1"/>
    <col min="33" max="33" width="9" style="10"/>
    <col min="34" max="34" width="3.625" style="9" customWidth="1"/>
    <col min="35" max="35" width="30.75" style="9" bestFit="1" customWidth="1"/>
    <col min="36" max="36" width="9" style="10"/>
    <col min="37" max="37" width="3.375" style="9" customWidth="1"/>
    <col min="38" max="38" width="10.25" style="9" customWidth="1"/>
    <col min="39" max="39" width="3.375" style="9" customWidth="1"/>
    <col min="40" max="40" width="10.25" style="9" customWidth="1"/>
    <col min="41" max="16384" width="9" style="9"/>
  </cols>
  <sheetData>
    <row r="1" spans="1:40" x14ac:dyDescent="0.15">
      <c r="A1" s="27" t="s">
        <v>168</v>
      </c>
      <c r="B1" s="27"/>
      <c r="C1" s="27" t="s">
        <v>167</v>
      </c>
      <c r="D1" s="27"/>
      <c r="E1" s="27" t="s">
        <v>166</v>
      </c>
      <c r="G1" s="537" t="s">
        <v>165</v>
      </c>
      <c r="H1" s="537"/>
      <c r="I1" s="537"/>
      <c r="J1" s="537"/>
      <c r="K1" s="537"/>
      <c r="M1" s="536" t="s">
        <v>164</v>
      </c>
      <c r="N1" s="536"/>
      <c r="O1" s="536"/>
      <c r="P1" s="536"/>
      <c r="Q1" s="536"/>
      <c r="R1" s="536"/>
      <c r="S1" s="536"/>
      <c r="T1" s="536"/>
      <c r="U1" s="536"/>
      <c r="X1" s="27" t="s">
        <v>163</v>
      </c>
      <c r="Z1" s="537" t="s">
        <v>162</v>
      </c>
      <c r="AA1" s="537"/>
      <c r="AC1" s="537" t="s">
        <v>161</v>
      </c>
      <c r="AD1" s="537"/>
      <c r="AF1" s="537" t="s">
        <v>160</v>
      </c>
      <c r="AG1" s="537"/>
      <c r="AI1" s="33" t="s">
        <v>157</v>
      </c>
      <c r="AJ1" s="9"/>
      <c r="AL1" s="33" t="s">
        <v>159</v>
      </c>
      <c r="AN1" s="33" t="s">
        <v>158</v>
      </c>
    </row>
    <row r="2" spans="1:40" x14ac:dyDescent="0.15">
      <c r="A2" s="31" t="s">
        <v>150</v>
      </c>
      <c r="B2" s="27"/>
      <c r="C2" s="29" t="s">
        <v>150</v>
      </c>
      <c r="D2" s="32"/>
      <c r="E2" s="31" t="s">
        <v>150</v>
      </c>
      <c r="G2" s="29" t="s">
        <v>4</v>
      </c>
      <c r="H2" s="29" t="s">
        <v>154</v>
      </c>
      <c r="I2" s="29" t="s">
        <v>153</v>
      </c>
      <c r="J2" s="29" t="s">
        <v>156</v>
      </c>
      <c r="K2" s="29" t="s">
        <v>155</v>
      </c>
      <c r="M2" s="29" t="s">
        <v>4</v>
      </c>
      <c r="N2" s="29" t="s">
        <v>154</v>
      </c>
      <c r="O2" s="29" t="s">
        <v>153</v>
      </c>
      <c r="P2" s="29" t="s">
        <v>119</v>
      </c>
      <c r="Q2" s="29" t="s">
        <v>76</v>
      </c>
      <c r="R2" s="29" t="s">
        <v>75</v>
      </c>
      <c r="S2" s="29" t="s">
        <v>152</v>
      </c>
      <c r="T2" s="29" t="s">
        <v>151</v>
      </c>
      <c r="U2" s="30" t="s">
        <v>60</v>
      </c>
      <c r="V2" s="29" t="s">
        <v>77</v>
      </c>
      <c r="W2" s="27"/>
      <c r="X2" s="29" t="s">
        <v>150</v>
      </c>
      <c r="Z2" s="29" t="s">
        <v>150</v>
      </c>
      <c r="AA2" s="30" t="s">
        <v>60</v>
      </c>
      <c r="AC2" s="29" t="s">
        <v>150</v>
      </c>
      <c r="AD2" s="30" t="s">
        <v>60</v>
      </c>
      <c r="AF2" s="29" t="s">
        <v>150</v>
      </c>
      <c r="AG2" s="30" t="s">
        <v>60</v>
      </c>
      <c r="AI2" s="29" t="s">
        <v>150</v>
      </c>
      <c r="AJ2" s="30" t="s">
        <v>60</v>
      </c>
      <c r="AL2" s="29" t="s">
        <v>150</v>
      </c>
      <c r="AN2" s="29" t="s">
        <v>150</v>
      </c>
    </row>
    <row r="3" spans="1:40" x14ac:dyDescent="0.15">
      <c r="A3" s="28" t="s">
        <v>149</v>
      </c>
      <c r="B3" s="27"/>
      <c r="C3" s="13" t="s">
        <v>71</v>
      </c>
      <c r="E3" s="28"/>
      <c r="G3" s="13"/>
      <c r="H3" s="13" t="s">
        <v>22</v>
      </c>
      <c r="I3" s="14" t="s">
        <v>115</v>
      </c>
      <c r="J3" s="14" t="str">
        <f t="shared" ref="J3:J24" si="0">H3&amp;I3</f>
        <v>宿泊未就学児（年少未満）</v>
      </c>
      <c r="K3" s="15" t="s">
        <v>133</v>
      </c>
      <c r="M3" s="13">
        <v>1</v>
      </c>
      <c r="N3" s="13" t="s">
        <v>22</v>
      </c>
      <c r="O3" s="14" t="s">
        <v>115</v>
      </c>
      <c r="P3" s="15"/>
      <c r="Q3" s="15" t="s">
        <v>123</v>
      </c>
      <c r="R3" s="15" t="s">
        <v>125</v>
      </c>
      <c r="S3" s="13" t="str">
        <f t="shared" ref="S3:S34" si="1">N3&amp;O3&amp;P3&amp;Q3&amp;R3</f>
        <v>宿泊未就学児（年少未満）Xα</v>
      </c>
      <c r="T3" s="13" t="str">
        <f t="shared" ref="T3:T34" si="2">N3&amp;O3</f>
        <v>宿泊未就学児（年少未満）</v>
      </c>
      <c r="U3" s="12">
        <v>0</v>
      </c>
      <c r="V3" s="11" t="s">
        <v>116</v>
      </c>
      <c r="X3" s="13" t="s">
        <v>71</v>
      </c>
      <c r="Z3" s="13" t="s">
        <v>148</v>
      </c>
      <c r="AA3" s="26" t="s">
        <v>70</v>
      </c>
      <c r="AC3" s="13" t="s">
        <v>148</v>
      </c>
      <c r="AD3" s="26" t="s">
        <v>70</v>
      </c>
      <c r="AF3" s="13" t="s">
        <v>148</v>
      </c>
      <c r="AG3" s="26" t="s">
        <v>70</v>
      </c>
      <c r="AI3" s="13" t="s">
        <v>148</v>
      </c>
      <c r="AJ3" s="26" t="s">
        <v>70</v>
      </c>
      <c r="AL3" s="13" t="s">
        <v>147</v>
      </c>
      <c r="AN3" s="13" t="s">
        <v>147</v>
      </c>
    </row>
    <row r="4" spans="1:40" x14ac:dyDescent="0.15">
      <c r="A4" s="28" t="s">
        <v>146</v>
      </c>
      <c r="B4" s="27"/>
      <c r="C4" s="13" t="s">
        <v>145</v>
      </c>
      <c r="E4" s="28" t="s">
        <v>119</v>
      </c>
      <c r="G4" s="13"/>
      <c r="H4" s="13" t="s">
        <v>22</v>
      </c>
      <c r="I4" s="14" t="s">
        <v>114</v>
      </c>
      <c r="J4" s="14" t="str">
        <f t="shared" si="0"/>
        <v>宿泊未就学児（年少以上）</v>
      </c>
      <c r="K4" s="15" t="s">
        <v>133</v>
      </c>
      <c r="M4" s="13">
        <v>2</v>
      </c>
      <c r="N4" s="13" t="s">
        <v>22</v>
      </c>
      <c r="O4" s="14" t="s">
        <v>114</v>
      </c>
      <c r="P4" s="15"/>
      <c r="Q4" s="15" t="s">
        <v>123</v>
      </c>
      <c r="R4" s="15" t="s">
        <v>125</v>
      </c>
      <c r="S4" s="13" t="str">
        <f t="shared" si="1"/>
        <v>宿泊未就学児（年少以上）Xα</v>
      </c>
      <c r="T4" s="13" t="str">
        <f t="shared" si="2"/>
        <v>宿泊未就学児（年少以上）</v>
      </c>
      <c r="U4" s="12">
        <v>300</v>
      </c>
      <c r="V4" s="11" t="s">
        <v>122</v>
      </c>
      <c r="X4" s="13" t="s">
        <v>144</v>
      </c>
      <c r="Z4" s="13" t="s">
        <v>183</v>
      </c>
      <c r="AA4" s="26">
        <v>9000</v>
      </c>
      <c r="AC4" s="13" t="s">
        <v>201</v>
      </c>
      <c r="AD4" s="26">
        <v>610</v>
      </c>
      <c r="AF4" s="13" t="s">
        <v>182</v>
      </c>
      <c r="AG4" s="26">
        <v>1220</v>
      </c>
      <c r="AI4" s="13" t="s">
        <v>217</v>
      </c>
      <c r="AJ4" s="26">
        <v>7500</v>
      </c>
      <c r="AL4" s="13" t="s">
        <v>142</v>
      </c>
      <c r="AN4" s="13" t="s">
        <v>141</v>
      </c>
    </row>
    <row r="5" spans="1:40" x14ac:dyDescent="0.15">
      <c r="A5" s="28" t="s">
        <v>69</v>
      </c>
      <c r="B5" s="27"/>
      <c r="C5" s="13" t="s">
        <v>114</v>
      </c>
      <c r="E5" s="28"/>
      <c r="G5" s="13"/>
      <c r="H5" s="13" t="s">
        <v>22</v>
      </c>
      <c r="I5" s="14" t="s">
        <v>131</v>
      </c>
      <c r="J5" s="14" t="str">
        <f t="shared" si="0"/>
        <v>宿泊小学生</v>
      </c>
      <c r="K5" s="15" t="s">
        <v>133</v>
      </c>
      <c r="M5" s="13">
        <v>3</v>
      </c>
      <c r="N5" s="13" t="s">
        <v>22</v>
      </c>
      <c r="O5" s="14" t="s">
        <v>131</v>
      </c>
      <c r="P5" s="15"/>
      <c r="Q5" s="15" t="s">
        <v>123</v>
      </c>
      <c r="R5" s="15" t="s">
        <v>125</v>
      </c>
      <c r="S5" s="13" t="str">
        <f t="shared" si="1"/>
        <v>宿泊小学生Xα</v>
      </c>
      <c r="T5" s="13" t="str">
        <f t="shared" si="2"/>
        <v>宿泊小学生</v>
      </c>
      <c r="U5" s="12">
        <v>600</v>
      </c>
      <c r="V5" s="11" t="s">
        <v>122</v>
      </c>
      <c r="X5" s="13" t="s">
        <v>222</v>
      </c>
      <c r="Z5" s="13" t="s">
        <v>184</v>
      </c>
      <c r="AA5" s="12">
        <v>18000</v>
      </c>
      <c r="AC5" s="13" t="s">
        <v>202</v>
      </c>
      <c r="AD5" s="12">
        <v>970</v>
      </c>
      <c r="AF5" s="13"/>
      <c r="AG5" s="12"/>
      <c r="AI5" s="13" t="s">
        <v>218</v>
      </c>
      <c r="AJ5" s="26">
        <v>9900</v>
      </c>
      <c r="AL5" s="13" t="s">
        <v>139</v>
      </c>
      <c r="AN5" s="13" t="s">
        <v>136</v>
      </c>
    </row>
    <row r="6" spans="1:40" x14ac:dyDescent="0.15">
      <c r="A6" s="28" t="s">
        <v>23</v>
      </c>
      <c r="B6" s="27"/>
      <c r="C6" s="13" t="s">
        <v>12</v>
      </c>
      <c r="G6" s="13"/>
      <c r="H6" s="13" t="s">
        <v>22</v>
      </c>
      <c r="I6" s="14" t="s">
        <v>130</v>
      </c>
      <c r="J6" s="14" t="str">
        <f t="shared" si="0"/>
        <v>宿泊中学生</v>
      </c>
      <c r="K6" s="15" t="s">
        <v>133</v>
      </c>
      <c r="M6" s="13">
        <v>4</v>
      </c>
      <c r="N6" s="13" t="s">
        <v>22</v>
      </c>
      <c r="O6" s="14" t="s">
        <v>130</v>
      </c>
      <c r="P6" s="15"/>
      <c r="Q6" s="15" t="s">
        <v>123</v>
      </c>
      <c r="R6" s="15" t="s">
        <v>125</v>
      </c>
      <c r="S6" s="13" t="str">
        <f t="shared" si="1"/>
        <v>宿泊中学生Xα</v>
      </c>
      <c r="T6" s="13" t="str">
        <f t="shared" si="2"/>
        <v>宿泊中学生</v>
      </c>
      <c r="U6" s="12">
        <v>600</v>
      </c>
      <c r="V6" s="11" t="s">
        <v>122</v>
      </c>
      <c r="X6" s="13" t="s">
        <v>223</v>
      </c>
      <c r="Z6" s="13" t="s">
        <v>185</v>
      </c>
      <c r="AA6" s="26">
        <v>9000</v>
      </c>
      <c r="AC6" s="13" t="s">
        <v>203</v>
      </c>
      <c r="AD6" s="12">
        <v>1090</v>
      </c>
      <c r="AF6" s="13"/>
      <c r="AG6" s="12"/>
      <c r="AI6" s="13" t="s">
        <v>219</v>
      </c>
      <c r="AJ6" s="26">
        <v>190</v>
      </c>
      <c r="AL6" s="13"/>
      <c r="AN6" s="13" t="s">
        <v>138</v>
      </c>
    </row>
    <row r="7" spans="1:40" x14ac:dyDescent="0.15">
      <c r="B7" s="27"/>
      <c r="C7" s="13" t="s">
        <v>13</v>
      </c>
      <c r="G7" s="13"/>
      <c r="H7" s="13" t="s">
        <v>22</v>
      </c>
      <c r="I7" s="14" t="s">
        <v>129</v>
      </c>
      <c r="J7" s="14" t="str">
        <f t="shared" si="0"/>
        <v>宿泊高校生</v>
      </c>
      <c r="K7" s="15" t="s">
        <v>133</v>
      </c>
      <c r="M7" s="13">
        <v>5</v>
      </c>
      <c r="N7" s="13" t="s">
        <v>22</v>
      </c>
      <c r="O7" s="14" t="s">
        <v>129</v>
      </c>
      <c r="P7" s="15"/>
      <c r="Q7" s="15" t="s">
        <v>123</v>
      </c>
      <c r="R7" s="15" t="s">
        <v>125</v>
      </c>
      <c r="S7" s="13" t="str">
        <f t="shared" si="1"/>
        <v>宿泊高校生Xα</v>
      </c>
      <c r="T7" s="13" t="str">
        <f t="shared" si="2"/>
        <v>宿泊高校生</v>
      </c>
      <c r="U7" s="12">
        <v>600</v>
      </c>
      <c r="V7" s="11" t="s">
        <v>122</v>
      </c>
      <c r="X7" s="13" t="s">
        <v>224</v>
      </c>
      <c r="Z7" s="13" t="s">
        <v>186</v>
      </c>
      <c r="AA7" s="12">
        <v>18000</v>
      </c>
      <c r="AC7" s="13" t="s">
        <v>204</v>
      </c>
      <c r="AD7" s="12">
        <v>1210</v>
      </c>
      <c r="AF7" s="13"/>
      <c r="AG7" s="12"/>
      <c r="AI7" s="13" t="s">
        <v>220</v>
      </c>
      <c r="AJ7" s="26">
        <v>710</v>
      </c>
      <c r="AL7" s="13"/>
      <c r="AN7" s="13"/>
    </row>
    <row r="8" spans="1:40" x14ac:dyDescent="0.15">
      <c r="B8" s="27"/>
      <c r="C8" s="13" t="s">
        <v>14</v>
      </c>
      <c r="G8" s="13"/>
      <c r="H8" s="13" t="s">
        <v>22</v>
      </c>
      <c r="I8" s="14" t="s">
        <v>128</v>
      </c>
      <c r="J8" s="14" t="str">
        <f t="shared" si="0"/>
        <v>宿泊中等教育学校生</v>
      </c>
      <c r="K8" s="15" t="s">
        <v>133</v>
      </c>
      <c r="M8" s="13">
        <v>6</v>
      </c>
      <c r="N8" s="13" t="s">
        <v>22</v>
      </c>
      <c r="O8" s="14" t="s">
        <v>128</v>
      </c>
      <c r="P8" s="15"/>
      <c r="Q8" s="15" t="s">
        <v>123</v>
      </c>
      <c r="R8" s="15" t="s">
        <v>125</v>
      </c>
      <c r="S8" s="13" t="str">
        <f t="shared" si="1"/>
        <v>宿泊中等教育学校生Xα</v>
      </c>
      <c r="T8" s="13" t="str">
        <f t="shared" si="2"/>
        <v>宿泊中等教育学校生</v>
      </c>
      <c r="U8" s="12">
        <v>600</v>
      </c>
      <c r="V8" s="11" t="s">
        <v>122</v>
      </c>
      <c r="X8" s="13" t="s">
        <v>225</v>
      </c>
      <c r="Z8" s="13" t="s">
        <v>187</v>
      </c>
      <c r="AA8" s="26">
        <v>9000</v>
      </c>
      <c r="AC8" s="13" t="s">
        <v>205</v>
      </c>
      <c r="AD8" s="12">
        <v>1090</v>
      </c>
      <c r="AF8" s="13"/>
      <c r="AG8" s="12"/>
      <c r="AI8" s="13" t="s">
        <v>221</v>
      </c>
      <c r="AJ8" s="26">
        <v>150</v>
      </c>
      <c r="AL8" s="13"/>
      <c r="AN8" s="13"/>
    </row>
    <row r="9" spans="1:40" x14ac:dyDescent="0.15">
      <c r="C9" s="13" t="s">
        <v>15</v>
      </c>
      <c r="G9" s="13"/>
      <c r="H9" s="13" t="s">
        <v>22</v>
      </c>
      <c r="I9" s="14" t="s">
        <v>127</v>
      </c>
      <c r="J9" s="14" t="str">
        <f t="shared" si="0"/>
        <v>宿泊専修学校生、各種学校生</v>
      </c>
      <c r="K9" s="15" t="s">
        <v>133</v>
      </c>
      <c r="M9" s="13">
        <v>7</v>
      </c>
      <c r="N9" s="13" t="s">
        <v>22</v>
      </c>
      <c r="O9" s="14" t="s">
        <v>127</v>
      </c>
      <c r="P9" s="15"/>
      <c r="Q9" s="15" t="s">
        <v>123</v>
      </c>
      <c r="R9" s="15" t="s">
        <v>125</v>
      </c>
      <c r="S9" s="13" t="str">
        <f t="shared" si="1"/>
        <v>宿泊専修学校生、各種学校生Xα</v>
      </c>
      <c r="T9" s="13" t="str">
        <f t="shared" si="2"/>
        <v>宿泊専修学校生、各種学校生</v>
      </c>
      <c r="U9" s="12">
        <v>600</v>
      </c>
      <c r="V9" s="11" t="s">
        <v>122</v>
      </c>
      <c r="X9" s="13" t="s">
        <v>226</v>
      </c>
      <c r="Z9" s="13" t="s">
        <v>188</v>
      </c>
      <c r="AA9" s="12">
        <v>18000</v>
      </c>
      <c r="AC9" s="13" t="s">
        <v>206</v>
      </c>
      <c r="AD9" s="12">
        <v>1700</v>
      </c>
      <c r="AF9" s="13"/>
      <c r="AG9" s="12"/>
      <c r="AI9" s="13"/>
      <c r="AJ9" s="12"/>
      <c r="AL9" s="13"/>
      <c r="AN9" s="13"/>
    </row>
    <row r="10" spans="1:40" x14ac:dyDescent="0.15">
      <c r="C10" s="13" t="s">
        <v>16</v>
      </c>
      <c r="G10" s="13"/>
      <c r="H10" s="13" t="s">
        <v>22</v>
      </c>
      <c r="I10" s="14" t="s">
        <v>10</v>
      </c>
      <c r="J10" s="14" t="str">
        <f t="shared" si="0"/>
        <v>宿泊大学生（短大、高専）</v>
      </c>
      <c r="K10" s="15" t="s">
        <v>132</v>
      </c>
      <c r="M10" s="13">
        <v>8</v>
      </c>
      <c r="N10" s="13" t="s">
        <v>22</v>
      </c>
      <c r="O10" s="14" t="s">
        <v>10</v>
      </c>
      <c r="P10" s="15"/>
      <c r="Q10" s="15" t="s">
        <v>123</v>
      </c>
      <c r="R10" s="15" t="s">
        <v>125</v>
      </c>
      <c r="S10" s="13" t="str">
        <f t="shared" si="1"/>
        <v>宿泊大学生（短大、高専）Xα</v>
      </c>
      <c r="T10" s="13" t="str">
        <f t="shared" si="2"/>
        <v>宿泊大学生（短大、高専）</v>
      </c>
      <c r="U10" s="12">
        <v>1200</v>
      </c>
      <c r="V10" s="11" t="s">
        <v>120</v>
      </c>
      <c r="X10" s="13" t="s">
        <v>227</v>
      </c>
      <c r="Z10" s="13" t="s">
        <v>189</v>
      </c>
      <c r="AA10" s="26">
        <v>9000</v>
      </c>
      <c r="AC10" s="13" t="s">
        <v>207</v>
      </c>
      <c r="AD10" s="26">
        <v>2060</v>
      </c>
      <c r="AF10" s="13"/>
      <c r="AG10" s="26"/>
      <c r="AI10" s="13"/>
      <c r="AJ10" s="26"/>
      <c r="AL10" s="13"/>
      <c r="AN10" s="13"/>
    </row>
    <row r="11" spans="1:40" x14ac:dyDescent="0.15">
      <c r="C11" s="13" t="s">
        <v>10</v>
      </c>
      <c r="G11" s="13"/>
      <c r="H11" s="13" t="s">
        <v>22</v>
      </c>
      <c r="I11" s="14" t="s">
        <v>113</v>
      </c>
      <c r="J11" s="14" t="str">
        <f t="shared" si="0"/>
        <v>宿泊29歳以下</v>
      </c>
      <c r="K11" s="15" t="s">
        <v>132</v>
      </c>
      <c r="M11" s="13">
        <v>9</v>
      </c>
      <c r="N11" s="13" t="s">
        <v>22</v>
      </c>
      <c r="O11" s="14" t="s">
        <v>113</v>
      </c>
      <c r="P11" s="15"/>
      <c r="Q11" s="15" t="s">
        <v>123</v>
      </c>
      <c r="R11" s="15" t="s">
        <v>125</v>
      </c>
      <c r="S11" s="13" t="str">
        <f t="shared" si="1"/>
        <v>宿泊29歳以下Xα</v>
      </c>
      <c r="T11" s="13" t="str">
        <f t="shared" si="2"/>
        <v>宿泊29歳以下</v>
      </c>
      <c r="U11" s="12">
        <v>1200</v>
      </c>
      <c r="V11" s="11" t="s">
        <v>116</v>
      </c>
      <c r="X11" s="13" t="s">
        <v>228</v>
      </c>
      <c r="Z11" s="13" t="s">
        <v>190</v>
      </c>
      <c r="AA11" s="12">
        <v>18000</v>
      </c>
      <c r="AC11" s="13" t="s">
        <v>208</v>
      </c>
      <c r="AD11" s="12">
        <v>1090</v>
      </c>
      <c r="AF11" s="13"/>
      <c r="AG11" s="12"/>
      <c r="AI11" s="13"/>
      <c r="AJ11" s="12"/>
      <c r="AL11" s="13"/>
      <c r="AN11" s="13"/>
    </row>
    <row r="12" spans="1:40" x14ac:dyDescent="0.15">
      <c r="C12" s="13" t="s">
        <v>135</v>
      </c>
      <c r="G12" s="13"/>
      <c r="H12" s="13" t="s">
        <v>22</v>
      </c>
      <c r="I12" s="14" t="s">
        <v>112</v>
      </c>
      <c r="J12" s="14" t="str">
        <f t="shared" si="0"/>
        <v>宿泊30歳以上</v>
      </c>
      <c r="K12" s="15" t="s">
        <v>132</v>
      </c>
      <c r="M12" s="13">
        <v>10</v>
      </c>
      <c r="N12" s="13" t="s">
        <v>22</v>
      </c>
      <c r="O12" s="14" t="s">
        <v>112</v>
      </c>
      <c r="P12" s="15"/>
      <c r="Q12" s="15" t="s">
        <v>123</v>
      </c>
      <c r="R12" s="15" t="s">
        <v>125</v>
      </c>
      <c r="S12" s="13" t="str">
        <f t="shared" si="1"/>
        <v>宿泊30歳以上Xα</v>
      </c>
      <c r="T12" s="13" t="str">
        <f t="shared" si="2"/>
        <v>宿泊30歳以上</v>
      </c>
      <c r="U12" s="12">
        <v>1200</v>
      </c>
      <c r="V12" s="11" t="s">
        <v>116</v>
      </c>
      <c r="X12" s="13" t="s">
        <v>246</v>
      </c>
      <c r="Z12" s="13" t="s">
        <v>191</v>
      </c>
      <c r="AA12" s="26">
        <v>9000</v>
      </c>
      <c r="AC12" s="13" t="s">
        <v>209</v>
      </c>
      <c r="AD12" s="12">
        <v>1700</v>
      </c>
      <c r="AF12" s="13"/>
      <c r="AG12" s="12"/>
      <c r="AI12" s="13"/>
      <c r="AJ12" s="12"/>
      <c r="AL12" s="13"/>
      <c r="AN12" s="13"/>
    </row>
    <row r="13" spans="1:40" x14ac:dyDescent="0.15">
      <c r="C13" s="13" t="s">
        <v>134</v>
      </c>
      <c r="G13" s="13"/>
      <c r="H13" s="13" t="s">
        <v>22</v>
      </c>
      <c r="I13" s="14" t="s">
        <v>110</v>
      </c>
      <c r="J13" s="14" t="str">
        <f t="shared" si="0"/>
        <v>宿泊指導者・関係者</v>
      </c>
      <c r="K13" s="15" t="s">
        <v>132</v>
      </c>
      <c r="M13" s="13">
        <v>11</v>
      </c>
      <c r="N13" s="13" t="s">
        <v>22</v>
      </c>
      <c r="O13" s="14" t="s">
        <v>110</v>
      </c>
      <c r="P13" s="15"/>
      <c r="Q13" s="15" t="s">
        <v>123</v>
      </c>
      <c r="R13" s="15" t="s">
        <v>125</v>
      </c>
      <c r="S13" s="13" t="str">
        <f t="shared" si="1"/>
        <v>宿泊指導者・関係者Xα</v>
      </c>
      <c r="T13" s="13" t="str">
        <f t="shared" si="2"/>
        <v>宿泊指導者・関係者</v>
      </c>
      <c r="U13" s="12">
        <v>1200</v>
      </c>
      <c r="V13" s="11" t="s">
        <v>116</v>
      </c>
      <c r="X13" s="13" t="s">
        <v>247</v>
      </c>
      <c r="Z13" s="13" t="s">
        <v>192</v>
      </c>
      <c r="AA13" s="12">
        <v>18000</v>
      </c>
      <c r="AC13" s="13" t="s">
        <v>210</v>
      </c>
      <c r="AD13" s="26">
        <v>2060</v>
      </c>
      <c r="AF13" s="13"/>
      <c r="AG13" s="12"/>
      <c r="AI13" s="13"/>
      <c r="AJ13" s="12"/>
      <c r="AL13" s="13"/>
      <c r="AN13" s="13"/>
    </row>
    <row r="14" spans="1:40" x14ac:dyDescent="0.15">
      <c r="C14" s="13" t="s">
        <v>110</v>
      </c>
      <c r="G14" s="13"/>
      <c r="H14" s="13" t="s">
        <v>69</v>
      </c>
      <c r="I14" s="14" t="s">
        <v>115</v>
      </c>
      <c r="J14" s="14" t="str">
        <f t="shared" si="0"/>
        <v>キャンプ未就学児（年少未満）</v>
      </c>
      <c r="K14" s="15" t="s">
        <v>133</v>
      </c>
      <c r="M14" s="13">
        <v>12</v>
      </c>
      <c r="N14" s="13" t="s">
        <v>22</v>
      </c>
      <c r="O14" s="25" t="s">
        <v>115</v>
      </c>
      <c r="P14" s="24"/>
      <c r="Q14" s="24" t="s">
        <v>118</v>
      </c>
      <c r="R14" s="24" t="s">
        <v>125</v>
      </c>
      <c r="S14" s="13" t="str">
        <f t="shared" si="1"/>
        <v>宿泊未就学児（年少未満）Yα</v>
      </c>
      <c r="T14" s="13" t="str">
        <f t="shared" si="2"/>
        <v>宿泊未就学児（年少未満）</v>
      </c>
      <c r="U14" s="12">
        <v>0</v>
      </c>
      <c r="V14" s="11" t="s">
        <v>116</v>
      </c>
      <c r="X14" s="13" t="s">
        <v>248</v>
      </c>
      <c r="Z14" s="13" t="s">
        <v>193</v>
      </c>
      <c r="AA14" s="26">
        <v>9000</v>
      </c>
      <c r="AC14" s="13" t="s">
        <v>211</v>
      </c>
      <c r="AD14" s="26">
        <v>490</v>
      </c>
      <c r="AF14" s="13"/>
      <c r="AG14" s="26"/>
      <c r="AI14" s="13"/>
      <c r="AJ14" s="26"/>
      <c r="AL14" s="13"/>
      <c r="AN14" s="13"/>
    </row>
    <row r="15" spans="1:40" x14ac:dyDescent="0.15">
      <c r="G15" s="13"/>
      <c r="H15" s="13" t="s">
        <v>69</v>
      </c>
      <c r="I15" s="14" t="s">
        <v>114</v>
      </c>
      <c r="J15" s="14" t="str">
        <f t="shared" si="0"/>
        <v>キャンプ未就学児（年少以上）</v>
      </c>
      <c r="K15" s="15" t="s">
        <v>133</v>
      </c>
      <c r="M15" s="13">
        <v>13</v>
      </c>
      <c r="N15" s="13" t="s">
        <v>22</v>
      </c>
      <c r="O15" s="25" t="s">
        <v>114</v>
      </c>
      <c r="P15" s="24"/>
      <c r="Q15" s="24" t="s">
        <v>118</v>
      </c>
      <c r="R15" s="24" t="s">
        <v>125</v>
      </c>
      <c r="S15" s="13" t="str">
        <f t="shared" si="1"/>
        <v>宿泊未就学児（年少以上）Yα</v>
      </c>
      <c r="T15" s="13" t="str">
        <f t="shared" si="2"/>
        <v>宿泊未就学児（年少以上）</v>
      </c>
      <c r="U15" s="12">
        <v>300</v>
      </c>
      <c r="V15" s="11" t="s">
        <v>122</v>
      </c>
      <c r="X15" s="13" t="s">
        <v>249</v>
      </c>
      <c r="Z15" s="13" t="s">
        <v>194</v>
      </c>
      <c r="AA15" s="12">
        <v>18000</v>
      </c>
      <c r="AC15" s="13" t="s">
        <v>212</v>
      </c>
      <c r="AD15" s="12">
        <v>670</v>
      </c>
      <c r="AF15" s="13"/>
      <c r="AG15" s="12"/>
      <c r="AI15" s="13"/>
      <c r="AJ15" s="12"/>
      <c r="AL15" s="13"/>
      <c r="AN15" s="13"/>
    </row>
    <row r="16" spans="1:40" x14ac:dyDescent="0.15">
      <c r="G16" s="13"/>
      <c r="H16" s="13" t="s">
        <v>69</v>
      </c>
      <c r="I16" s="14" t="s">
        <v>131</v>
      </c>
      <c r="J16" s="14" t="str">
        <f t="shared" si="0"/>
        <v>キャンプ小学生</v>
      </c>
      <c r="K16" s="15" t="s">
        <v>133</v>
      </c>
      <c r="M16" s="13">
        <v>14</v>
      </c>
      <c r="N16" s="13" t="s">
        <v>22</v>
      </c>
      <c r="O16" s="25" t="s">
        <v>131</v>
      </c>
      <c r="P16" s="24"/>
      <c r="Q16" s="24" t="s">
        <v>118</v>
      </c>
      <c r="R16" s="24" t="s">
        <v>125</v>
      </c>
      <c r="S16" s="13" t="str">
        <f t="shared" si="1"/>
        <v>宿泊小学生Yα</v>
      </c>
      <c r="T16" s="13" t="str">
        <f t="shared" si="2"/>
        <v>宿泊小学生</v>
      </c>
      <c r="U16" s="12">
        <v>600</v>
      </c>
      <c r="V16" s="11" t="s">
        <v>122</v>
      </c>
      <c r="Z16" s="13" t="s">
        <v>195</v>
      </c>
      <c r="AA16" s="26">
        <v>9000</v>
      </c>
      <c r="AC16" s="13" t="s">
        <v>215</v>
      </c>
      <c r="AD16" s="12">
        <v>850</v>
      </c>
      <c r="AF16" s="13"/>
      <c r="AG16" s="12"/>
      <c r="AI16" s="13"/>
      <c r="AJ16" s="12"/>
      <c r="AL16" s="13"/>
      <c r="AN16" s="13"/>
    </row>
    <row r="17" spans="7:40" x14ac:dyDescent="0.15">
      <c r="G17" s="13"/>
      <c r="H17" s="13" t="s">
        <v>69</v>
      </c>
      <c r="I17" s="14" t="s">
        <v>130</v>
      </c>
      <c r="J17" s="14" t="str">
        <f t="shared" si="0"/>
        <v>キャンプ中学生</v>
      </c>
      <c r="K17" s="15" t="s">
        <v>133</v>
      </c>
      <c r="M17" s="13">
        <v>15</v>
      </c>
      <c r="N17" s="13" t="s">
        <v>22</v>
      </c>
      <c r="O17" s="25" t="s">
        <v>130</v>
      </c>
      <c r="P17" s="24"/>
      <c r="Q17" s="24" t="s">
        <v>118</v>
      </c>
      <c r="R17" s="24" t="s">
        <v>125</v>
      </c>
      <c r="S17" s="13" t="str">
        <f t="shared" si="1"/>
        <v>宿泊中学生Yα</v>
      </c>
      <c r="T17" s="13" t="str">
        <f t="shared" si="2"/>
        <v>宿泊中学生</v>
      </c>
      <c r="U17" s="12">
        <v>600</v>
      </c>
      <c r="V17" s="11" t="s">
        <v>122</v>
      </c>
      <c r="Z17" s="13" t="s">
        <v>196</v>
      </c>
      <c r="AA17" s="12">
        <v>18000</v>
      </c>
      <c r="AC17" s="13" t="s">
        <v>213</v>
      </c>
      <c r="AD17" s="26">
        <v>490</v>
      </c>
      <c r="AF17" s="13"/>
      <c r="AG17" s="12"/>
      <c r="AI17" s="13"/>
      <c r="AJ17" s="12"/>
      <c r="AL17" s="13"/>
      <c r="AN17" s="13"/>
    </row>
    <row r="18" spans="7:40" x14ac:dyDescent="0.15">
      <c r="G18" s="13"/>
      <c r="H18" s="13" t="s">
        <v>69</v>
      </c>
      <c r="I18" s="14" t="s">
        <v>129</v>
      </c>
      <c r="J18" s="14" t="str">
        <f t="shared" si="0"/>
        <v>キャンプ高校生</v>
      </c>
      <c r="K18" s="15" t="s">
        <v>133</v>
      </c>
      <c r="M18" s="13">
        <v>16</v>
      </c>
      <c r="N18" s="13" t="s">
        <v>22</v>
      </c>
      <c r="O18" s="25" t="s">
        <v>129</v>
      </c>
      <c r="P18" s="24"/>
      <c r="Q18" s="24" t="s">
        <v>118</v>
      </c>
      <c r="R18" s="24" t="s">
        <v>125</v>
      </c>
      <c r="S18" s="13" t="str">
        <f t="shared" si="1"/>
        <v>宿泊高校生Yα</v>
      </c>
      <c r="T18" s="13" t="str">
        <f t="shared" si="2"/>
        <v>宿泊高校生</v>
      </c>
      <c r="U18" s="12">
        <v>600</v>
      </c>
      <c r="V18" s="11" t="s">
        <v>122</v>
      </c>
      <c r="Z18" s="13" t="s">
        <v>197</v>
      </c>
      <c r="AA18" s="26">
        <v>9000</v>
      </c>
      <c r="AC18" s="13" t="s">
        <v>214</v>
      </c>
      <c r="AD18" s="12">
        <v>670</v>
      </c>
      <c r="AF18" s="13"/>
      <c r="AG18" s="12"/>
      <c r="AI18" s="13"/>
      <c r="AJ18" s="12"/>
      <c r="AL18" s="13"/>
      <c r="AN18" s="13"/>
    </row>
    <row r="19" spans="7:40" x14ac:dyDescent="0.15">
      <c r="G19" s="13"/>
      <c r="H19" s="13" t="s">
        <v>69</v>
      </c>
      <c r="I19" s="14" t="s">
        <v>128</v>
      </c>
      <c r="J19" s="14" t="str">
        <f t="shared" si="0"/>
        <v>キャンプ中等教育学校生</v>
      </c>
      <c r="K19" s="15" t="s">
        <v>133</v>
      </c>
      <c r="M19" s="13">
        <v>17</v>
      </c>
      <c r="N19" s="13" t="s">
        <v>22</v>
      </c>
      <c r="O19" s="25" t="s">
        <v>128</v>
      </c>
      <c r="P19" s="24"/>
      <c r="Q19" s="24" t="s">
        <v>118</v>
      </c>
      <c r="R19" s="24" t="s">
        <v>125</v>
      </c>
      <c r="S19" s="13" t="str">
        <f t="shared" si="1"/>
        <v>宿泊中等教育学校生Yα</v>
      </c>
      <c r="T19" s="13" t="str">
        <f t="shared" si="2"/>
        <v>宿泊中等教育学校生</v>
      </c>
      <c r="U19" s="12">
        <v>600</v>
      </c>
      <c r="V19" s="11" t="s">
        <v>122</v>
      </c>
      <c r="Z19" s="13" t="s">
        <v>198</v>
      </c>
      <c r="AA19" s="12">
        <v>18000</v>
      </c>
      <c r="AC19" s="13" t="s">
        <v>216</v>
      </c>
      <c r="AD19" s="12">
        <v>850</v>
      </c>
      <c r="AF19" s="13"/>
      <c r="AG19" s="12"/>
      <c r="AI19" s="13"/>
      <c r="AJ19" s="12"/>
      <c r="AL19" s="13"/>
      <c r="AN19" s="13"/>
    </row>
    <row r="20" spans="7:40" x14ac:dyDescent="0.15">
      <c r="G20" s="13"/>
      <c r="H20" s="13" t="s">
        <v>69</v>
      </c>
      <c r="I20" s="14" t="s">
        <v>127</v>
      </c>
      <c r="J20" s="14" t="str">
        <f t="shared" si="0"/>
        <v>キャンプ専修学校生、各種学校生</v>
      </c>
      <c r="K20" s="15" t="s">
        <v>133</v>
      </c>
      <c r="M20" s="13">
        <v>18</v>
      </c>
      <c r="N20" s="13" t="s">
        <v>22</v>
      </c>
      <c r="O20" s="25" t="s">
        <v>127</v>
      </c>
      <c r="P20" s="24"/>
      <c r="Q20" s="24" t="s">
        <v>118</v>
      </c>
      <c r="R20" s="24" t="s">
        <v>125</v>
      </c>
      <c r="S20" s="13" t="str">
        <f t="shared" si="1"/>
        <v>宿泊専修学校生、各種学校生Yα</v>
      </c>
      <c r="T20" s="13" t="str">
        <f t="shared" si="2"/>
        <v>宿泊専修学校生、各種学校生</v>
      </c>
      <c r="U20" s="12">
        <v>600</v>
      </c>
      <c r="V20" s="11" t="s">
        <v>122</v>
      </c>
      <c r="Z20" s="13" t="s">
        <v>199</v>
      </c>
      <c r="AA20" s="26">
        <v>9000</v>
      </c>
      <c r="AC20" s="13"/>
      <c r="AD20" s="12"/>
      <c r="AF20" s="13"/>
      <c r="AG20" s="12"/>
      <c r="AI20" s="13"/>
      <c r="AJ20" s="12"/>
      <c r="AL20" s="13"/>
      <c r="AN20" s="13"/>
    </row>
    <row r="21" spans="7:40" x14ac:dyDescent="0.15">
      <c r="G21" s="13"/>
      <c r="H21" s="13" t="s">
        <v>69</v>
      </c>
      <c r="I21" s="14" t="s">
        <v>10</v>
      </c>
      <c r="J21" s="14" t="str">
        <f t="shared" si="0"/>
        <v>キャンプ大学生（短大、高専）</v>
      </c>
      <c r="K21" s="15" t="s">
        <v>132</v>
      </c>
      <c r="M21" s="13">
        <v>19</v>
      </c>
      <c r="N21" s="13" t="s">
        <v>22</v>
      </c>
      <c r="O21" s="25" t="s">
        <v>10</v>
      </c>
      <c r="P21" s="24"/>
      <c r="Q21" s="24" t="s">
        <v>118</v>
      </c>
      <c r="R21" s="24" t="s">
        <v>125</v>
      </c>
      <c r="S21" s="13" t="str">
        <f t="shared" si="1"/>
        <v>宿泊大学生（短大、高専）Yα</v>
      </c>
      <c r="T21" s="13" t="str">
        <f t="shared" si="2"/>
        <v>宿泊大学生（短大、高専）</v>
      </c>
      <c r="U21" s="12">
        <v>1200</v>
      </c>
      <c r="V21" s="11" t="s">
        <v>120</v>
      </c>
      <c r="Z21" s="13" t="s">
        <v>200</v>
      </c>
      <c r="AA21" s="12">
        <v>18000</v>
      </c>
      <c r="AC21" s="13"/>
      <c r="AD21" s="26"/>
      <c r="AF21" s="13"/>
      <c r="AG21" s="26"/>
      <c r="AI21" s="13"/>
      <c r="AJ21" s="26"/>
      <c r="AL21" s="13"/>
      <c r="AN21" s="13"/>
    </row>
    <row r="22" spans="7:40" x14ac:dyDescent="0.15">
      <c r="G22" s="13"/>
      <c r="H22" s="13" t="s">
        <v>69</v>
      </c>
      <c r="I22" s="14" t="s">
        <v>113</v>
      </c>
      <c r="J22" s="14" t="str">
        <f t="shared" si="0"/>
        <v>キャンプ29歳以下</v>
      </c>
      <c r="K22" s="15" t="s">
        <v>132</v>
      </c>
      <c r="M22" s="13">
        <v>20</v>
      </c>
      <c r="N22" s="13" t="s">
        <v>22</v>
      </c>
      <c r="O22" s="25" t="s">
        <v>113</v>
      </c>
      <c r="P22" s="24"/>
      <c r="Q22" s="24" t="s">
        <v>118</v>
      </c>
      <c r="R22" s="24" t="s">
        <v>125</v>
      </c>
      <c r="S22" s="13" t="str">
        <f t="shared" si="1"/>
        <v>宿泊29歳以下Yα</v>
      </c>
      <c r="T22" s="13" t="str">
        <f t="shared" si="2"/>
        <v>宿泊29歳以下</v>
      </c>
      <c r="U22" s="12">
        <v>2500</v>
      </c>
      <c r="V22" s="11" t="s">
        <v>116</v>
      </c>
      <c r="Z22" s="13"/>
      <c r="AA22" s="12"/>
      <c r="AC22" s="13"/>
      <c r="AD22" s="12"/>
      <c r="AF22" s="13"/>
      <c r="AG22" s="12"/>
      <c r="AI22" s="13"/>
      <c r="AJ22" s="12"/>
      <c r="AL22" s="13"/>
      <c r="AN22" s="13"/>
    </row>
    <row r="23" spans="7:40" x14ac:dyDescent="0.15">
      <c r="G23" s="13"/>
      <c r="H23" s="13" t="s">
        <v>69</v>
      </c>
      <c r="I23" s="14" t="s">
        <v>112</v>
      </c>
      <c r="J23" s="14" t="str">
        <f t="shared" si="0"/>
        <v>キャンプ30歳以上</v>
      </c>
      <c r="K23" s="15" t="s">
        <v>132</v>
      </c>
      <c r="M23" s="13">
        <v>21</v>
      </c>
      <c r="N23" s="13" t="s">
        <v>22</v>
      </c>
      <c r="O23" s="25" t="s">
        <v>112</v>
      </c>
      <c r="P23" s="24"/>
      <c r="Q23" s="24" t="s">
        <v>118</v>
      </c>
      <c r="R23" s="24" t="s">
        <v>125</v>
      </c>
      <c r="S23" s="13" t="str">
        <f t="shared" si="1"/>
        <v>宿泊30歳以上Yα</v>
      </c>
      <c r="T23" s="13" t="str">
        <f t="shared" si="2"/>
        <v>宿泊30歳以上</v>
      </c>
      <c r="U23" s="12">
        <v>2500</v>
      </c>
      <c r="V23" s="11" t="s">
        <v>116</v>
      </c>
      <c r="Z23" s="13"/>
      <c r="AA23" s="12"/>
      <c r="AC23" s="13"/>
      <c r="AD23" s="12"/>
      <c r="AF23" s="13"/>
      <c r="AG23" s="12"/>
      <c r="AI23" s="13"/>
      <c r="AJ23" s="12"/>
      <c r="AL23" s="13"/>
      <c r="AN23" s="13"/>
    </row>
    <row r="24" spans="7:40" x14ac:dyDescent="0.15">
      <c r="G24" s="13"/>
      <c r="H24" s="13" t="s">
        <v>69</v>
      </c>
      <c r="I24" s="14" t="s">
        <v>110</v>
      </c>
      <c r="J24" s="14" t="str">
        <f t="shared" si="0"/>
        <v>キャンプ指導者・関係者</v>
      </c>
      <c r="K24" s="15" t="s">
        <v>132</v>
      </c>
      <c r="M24" s="13">
        <v>22</v>
      </c>
      <c r="N24" s="13" t="s">
        <v>22</v>
      </c>
      <c r="O24" s="25" t="s">
        <v>110</v>
      </c>
      <c r="P24" s="24"/>
      <c r="Q24" s="24" t="s">
        <v>118</v>
      </c>
      <c r="R24" s="24" t="s">
        <v>125</v>
      </c>
      <c r="S24" s="13" t="str">
        <f t="shared" si="1"/>
        <v>宿泊指導者・関係者Yα</v>
      </c>
      <c r="T24" s="13" t="str">
        <f t="shared" si="2"/>
        <v>宿泊指導者・関係者</v>
      </c>
      <c r="U24" s="12">
        <v>2500</v>
      </c>
      <c r="V24" s="11" t="s">
        <v>116</v>
      </c>
      <c r="Z24" s="13"/>
      <c r="AA24" s="12"/>
      <c r="AC24" s="13"/>
      <c r="AD24" s="12"/>
      <c r="AF24" s="13"/>
      <c r="AG24" s="12"/>
      <c r="AI24" s="13"/>
      <c r="AJ24" s="12"/>
      <c r="AL24" s="13"/>
      <c r="AN24" s="13"/>
    </row>
    <row r="25" spans="7:40" x14ac:dyDescent="0.15">
      <c r="M25" s="13">
        <v>23</v>
      </c>
      <c r="N25" s="13" t="s">
        <v>22</v>
      </c>
      <c r="O25" s="23" t="s">
        <v>115</v>
      </c>
      <c r="P25" s="22"/>
      <c r="Q25" s="22" t="s">
        <v>123</v>
      </c>
      <c r="R25" s="22" t="s">
        <v>117</v>
      </c>
      <c r="S25" s="13" t="str">
        <f t="shared" si="1"/>
        <v>宿泊未就学児（年少未満）Xβ</v>
      </c>
      <c r="T25" s="13" t="str">
        <f t="shared" si="2"/>
        <v>宿泊未就学児（年少未満）</v>
      </c>
      <c r="U25" s="12">
        <v>0</v>
      </c>
      <c r="V25" s="11" t="s">
        <v>116</v>
      </c>
      <c r="Z25" s="13"/>
      <c r="AA25" s="12"/>
      <c r="AC25" s="13"/>
      <c r="AD25" s="12"/>
      <c r="AF25" s="13"/>
      <c r="AG25" s="12"/>
      <c r="AI25" s="13"/>
      <c r="AJ25" s="12"/>
      <c r="AL25" s="13"/>
      <c r="AN25" s="13"/>
    </row>
    <row r="26" spans="7:40" x14ac:dyDescent="0.15">
      <c r="M26" s="13">
        <v>24</v>
      </c>
      <c r="N26" s="13" t="s">
        <v>22</v>
      </c>
      <c r="O26" s="23" t="s">
        <v>114</v>
      </c>
      <c r="P26" s="22"/>
      <c r="Q26" s="22" t="s">
        <v>123</v>
      </c>
      <c r="R26" s="22" t="s">
        <v>117</v>
      </c>
      <c r="S26" s="13" t="str">
        <f t="shared" si="1"/>
        <v>宿泊未就学児（年少以上）Xβ</v>
      </c>
      <c r="T26" s="13" t="str">
        <f t="shared" si="2"/>
        <v>宿泊未就学児（年少以上）</v>
      </c>
      <c r="U26" s="12">
        <v>300</v>
      </c>
      <c r="V26" s="11" t="s">
        <v>122</v>
      </c>
      <c r="Z26" s="13"/>
      <c r="AA26" s="12"/>
      <c r="AC26" s="13"/>
      <c r="AD26" s="12"/>
      <c r="AF26" s="13"/>
      <c r="AG26" s="12"/>
      <c r="AI26" s="13"/>
      <c r="AJ26" s="12"/>
      <c r="AL26" s="13"/>
      <c r="AN26" s="13"/>
    </row>
    <row r="27" spans="7:40" x14ac:dyDescent="0.15">
      <c r="M27" s="13">
        <v>25</v>
      </c>
      <c r="N27" s="13" t="s">
        <v>22</v>
      </c>
      <c r="O27" s="23" t="s">
        <v>131</v>
      </c>
      <c r="P27" s="22"/>
      <c r="Q27" s="22" t="s">
        <v>123</v>
      </c>
      <c r="R27" s="22" t="s">
        <v>117</v>
      </c>
      <c r="S27" s="13" t="str">
        <f t="shared" si="1"/>
        <v>宿泊小学生Xβ</v>
      </c>
      <c r="T27" s="13" t="str">
        <f t="shared" si="2"/>
        <v>宿泊小学生</v>
      </c>
      <c r="U27" s="12">
        <v>600</v>
      </c>
      <c r="V27" s="11" t="s">
        <v>122</v>
      </c>
    </row>
    <row r="28" spans="7:40" x14ac:dyDescent="0.15">
      <c r="M28" s="13">
        <v>26</v>
      </c>
      <c r="N28" s="13" t="s">
        <v>22</v>
      </c>
      <c r="O28" s="23" t="s">
        <v>130</v>
      </c>
      <c r="P28" s="22"/>
      <c r="Q28" s="22" t="s">
        <v>123</v>
      </c>
      <c r="R28" s="22" t="s">
        <v>117</v>
      </c>
      <c r="S28" s="13" t="str">
        <f t="shared" si="1"/>
        <v>宿泊中学生Xβ</v>
      </c>
      <c r="T28" s="13" t="str">
        <f t="shared" si="2"/>
        <v>宿泊中学生</v>
      </c>
      <c r="U28" s="12">
        <v>600</v>
      </c>
      <c r="V28" s="11" t="s">
        <v>122</v>
      </c>
    </row>
    <row r="29" spans="7:40" x14ac:dyDescent="0.15">
      <c r="M29" s="13">
        <v>27</v>
      </c>
      <c r="N29" s="13" t="s">
        <v>22</v>
      </c>
      <c r="O29" s="23" t="s">
        <v>129</v>
      </c>
      <c r="P29" s="22"/>
      <c r="Q29" s="22" t="s">
        <v>123</v>
      </c>
      <c r="R29" s="22" t="s">
        <v>117</v>
      </c>
      <c r="S29" s="13" t="str">
        <f t="shared" si="1"/>
        <v>宿泊高校生Xβ</v>
      </c>
      <c r="T29" s="13" t="str">
        <f t="shared" si="2"/>
        <v>宿泊高校生</v>
      </c>
      <c r="U29" s="12">
        <v>600</v>
      </c>
      <c r="V29" s="11" t="s">
        <v>122</v>
      </c>
    </row>
    <row r="30" spans="7:40" x14ac:dyDescent="0.15">
      <c r="M30" s="13">
        <v>28</v>
      </c>
      <c r="N30" s="13" t="s">
        <v>22</v>
      </c>
      <c r="O30" s="23" t="s">
        <v>128</v>
      </c>
      <c r="P30" s="22"/>
      <c r="Q30" s="22" t="s">
        <v>123</v>
      </c>
      <c r="R30" s="22" t="s">
        <v>117</v>
      </c>
      <c r="S30" s="13" t="str">
        <f t="shared" si="1"/>
        <v>宿泊中等教育学校生Xβ</v>
      </c>
      <c r="T30" s="13" t="str">
        <f t="shared" si="2"/>
        <v>宿泊中等教育学校生</v>
      </c>
      <c r="U30" s="12">
        <v>600</v>
      </c>
      <c r="V30" s="11" t="s">
        <v>122</v>
      </c>
    </row>
    <row r="31" spans="7:40" x14ac:dyDescent="0.15">
      <c r="M31" s="13">
        <v>29</v>
      </c>
      <c r="N31" s="13" t="s">
        <v>22</v>
      </c>
      <c r="O31" s="23" t="s">
        <v>127</v>
      </c>
      <c r="P31" s="22"/>
      <c r="Q31" s="22" t="s">
        <v>123</v>
      </c>
      <c r="R31" s="22" t="s">
        <v>117</v>
      </c>
      <c r="S31" s="13" t="str">
        <f t="shared" si="1"/>
        <v>宿泊専修学校生、各種学校生Xβ</v>
      </c>
      <c r="T31" s="13" t="str">
        <f t="shared" si="2"/>
        <v>宿泊専修学校生、各種学校生</v>
      </c>
      <c r="U31" s="12">
        <v>600</v>
      </c>
      <c r="V31" s="11" t="s">
        <v>122</v>
      </c>
    </row>
    <row r="32" spans="7:40" x14ac:dyDescent="0.15">
      <c r="M32" s="13">
        <v>30</v>
      </c>
      <c r="N32" s="13" t="s">
        <v>22</v>
      </c>
      <c r="O32" s="23" t="s">
        <v>10</v>
      </c>
      <c r="P32" s="22"/>
      <c r="Q32" s="22" t="s">
        <v>123</v>
      </c>
      <c r="R32" s="22" t="s">
        <v>117</v>
      </c>
      <c r="S32" s="13" t="str">
        <f t="shared" si="1"/>
        <v>宿泊大学生（短大、高専）Xβ</v>
      </c>
      <c r="T32" s="13" t="str">
        <f t="shared" si="2"/>
        <v>宿泊大学生（短大、高専）</v>
      </c>
      <c r="U32" s="12">
        <v>1200</v>
      </c>
      <c r="V32" s="11" t="s">
        <v>120</v>
      </c>
    </row>
    <row r="33" spans="13:22" x14ac:dyDescent="0.15">
      <c r="M33" s="13">
        <v>31</v>
      </c>
      <c r="N33" s="13" t="s">
        <v>22</v>
      </c>
      <c r="O33" s="23" t="s">
        <v>113</v>
      </c>
      <c r="P33" s="22"/>
      <c r="Q33" s="22" t="s">
        <v>123</v>
      </c>
      <c r="R33" s="22" t="s">
        <v>117</v>
      </c>
      <c r="S33" s="13" t="str">
        <f t="shared" si="1"/>
        <v>宿泊29歳以下Xβ</v>
      </c>
      <c r="T33" s="13" t="str">
        <f t="shared" si="2"/>
        <v>宿泊29歳以下</v>
      </c>
      <c r="U33" s="12">
        <v>2500</v>
      </c>
      <c r="V33" s="11" t="s">
        <v>116</v>
      </c>
    </row>
    <row r="34" spans="13:22" x14ac:dyDescent="0.15">
      <c r="M34" s="13">
        <v>32</v>
      </c>
      <c r="N34" s="13" t="s">
        <v>22</v>
      </c>
      <c r="O34" s="23" t="s">
        <v>112</v>
      </c>
      <c r="P34" s="22"/>
      <c r="Q34" s="22" t="s">
        <v>123</v>
      </c>
      <c r="R34" s="22" t="s">
        <v>117</v>
      </c>
      <c r="S34" s="13" t="str">
        <f t="shared" si="1"/>
        <v>宿泊30歳以上Xβ</v>
      </c>
      <c r="T34" s="13" t="str">
        <f t="shared" si="2"/>
        <v>宿泊30歳以上</v>
      </c>
      <c r="U34" s="12">
        <v>2500</v>
      </c>
      <c r="V34" s="11" t="s">
        <v>116</v>
      </c>
    </row>
    <row r="35" spans="13:22" x14ac:dyDescent="0.15">
      <c r="M35" s="13">
        <v>33</v>
      </c>
      <c r="N35" s="13" t="s">
        <v>22</v>
      </c>
      <c r="O35" s="23" t="s">
        <v>110</v>
      </c>
      <c r="P35" s="22"/>
      <c r="Q35" s="22" t="s">
        <v>123</v>
      </c>
      <c r="R35" s="22" t="s">
        <v>117</v>
      </c>
      <c r="S35" s="13" t="str">
        <f t="shared" ref="S35:S66" si="3">N35&amp;O35&amp;P35&amp;Q35&amp;R35</f>
        <v>宿泊指導者・関係者Xβ</v>
      </c>
      <c r="T35" s="13" t="str">
        <f t="shared" ref="T35:T66" si="4">N35&amp;O35</f>
        <v>宿泊指導者・関係者</v>
      </c>
      <c r="U35" s="12">
        <v>2500</v>
      </c>
      <c r="V35" s="11" t="s">
        <v>116</v>
      </c>
    </row>
    <row r="36" spans="13:22" x14ac:dyDescent="0.15">
      <c r="M36" s="13">
        <v>34</v>
      </c>
      <c r="N36" s="13" t="s">
        <v>22</v>
      </c>
      <c r="O36" s="17" t="s">
        <v>115</v>
      </c>
      <c r="P36" s="18"/>
      <c r="Q36" s="18" t="s">
        <v>118</v>
      </c>
      <c r="R36" s="18" t="s">
        <v>117</v>
      </c>
      <c r="S36" s="13" t="str">
        <f t="shared" si="3"/>
        <v>宿泊未就学児（年少未満）Yβ</v>
      </c>
      <c r="T36" s="13" t="str">
        <f t="shared" si="4"/>
        <v>宿泊未就学児（年少未満）</v>
      </c>
      <c r="U36" s="12">
        <v>0</v>
      </c>
      <c r="V36" s="11" t="s">
        <v>116</v>
      </c>
    </row>
    <row r="37" spans="13:22" x14ac:dyDescent="0.15">
      <c r="M37" s="13">
        <v>35</v>
      </c>
      <c r="N37" s="13" t="s">
        <v>22</v>
      </c>
      <c r="O37" s="17" t="s">
        <v>114</v>
      </c>
      <c r="P37" s="18"/>
      <c r="Q37" s="18" t="s">
        <v>118</v>
      </c>
      <c r="R37" s="18" t="s">
        <v>117</v>
      </c>
      <c r="S37" s="13" t="str">
        <f t="shared" si="3"/>
        <v>宿泊未就学児（年少以上）Yβ</v>
      </c>
      <c r="T37" s="13" t="str">
        <f t="shared" si="4"/>
        <v>宿泊未就学児（年少以上）</v>
      </c>
      <c r="U37" s="12">
        <v>300</v>
      </c>
      <c r="V37" s="11" t="s">
        <v>122</v>
      </c>
    </row>
    <row r="38" spans="13:22" x14ac:dyDescent="0.15">
      <c r="M38" s="13">
        <v>36</v>
      </c>
      <c r="N38" s="13" t="s">
        <v>22</v>
      </c>
      <c r="O38" s="17" t="s">
        <v>131</v>
      </c>
      <c r="P38" s="18"/>
      <c r="Q38" s="18" t="s">
        <v>118</v>
      </c>
      <c r="R38" s="18" t="s">
        <v>117</v>
      </c>
      <c r="S38" s="13" t="str">
        <f t="shared" si="3"/>
        <v>宿泊小学生Yβ</v>
      </c>
      <c r="T38" s="13" t="str">
        <f t="shared" si="4"/>
        <v>宿泊小学生</v>
      </c>
      <c r="U38" s="12">
        <v>600</v>
      </c>
      <c r="V38" s="11" t="s">
        <v>122</v>
      </c>
    </row>
    <row r="39" spans="13:22" x14ac:dyDescent="0.15">
      <c r="M39" s="13">
        <v>37</v>
      </c>
      <c r="N39" s="13" t="s">
        <v>22</v>
      </c>
      <c r="O39" s="17" t="s">
        <v>130</v>
      </c>
      <c r="P39" s="18"/>
      <c r="Q39" s="18" t="s">
        <v>118</v>
      </c>
      <c r="R39" s="18" t="s">
        <v>117</v>
      </c>
      <c r="S39" s="13" t="str">
        <f t="shared" si="3"/>
        <v>宿泊中学生Yβ</v>
      </c>
      <c r="T39" s="13" t="str">
        <f t="shared" si="4"/>
        <v>宿泊中学生</v>
      </c>
      <c r="U39" s="12">
        <v>600</v>
      </c>
      <c r="V39" s="11" t="s">
        <v>122</v>
      </c>
    </row>
    <row r="40" spans="13:22" x14ac:dyDescent="0.15">
      <c r="M40" s="13">
        <v>38</v>
      </c>
      <c r="N40" s="13" t="s">
        <v>22</v>
      </c>
      <c r="O40" s="17" t="s">
        <v>129</v>
      </c>
      <c r="P40" s="18"/>
      <c r="Q40" s="18" t="s">
        <v>118</v>
      </c>
      <c r="R40" s="18" t="s">
        <v>117</v>
      </c>
      <c r="S40" s="13" t="str">
        <f t="shared" si="3"/>
        <v>宿泊高校生Yβ</v>
      </c>
      <c r="T40" s="13" t="str">
        <f t="shared" si="4"/>
        <v>宿泊高校生</v>
      </c>
      <c r="U40" s="12">
        <v>600</v>
      </c>
      <c r="V40" s="11" t="s">
        <v>122</v>
      </c>
    </row>
    <row r="41" spans="13:22" x14ac:dyDescent="0.15">
      <c r="M41" s="13">
        <v>39</v>
      </c>
      <c r="N41" s="13" t="s">
        <v>22</v>
      </c>
      <c r="O41" s="17" t="s">
        <v>128</v>
      </c>
      <c r="P41" s="18"/>
      <c r="Q41" s="18" t="s">
        <v>118</v>
      </c>
      <c r="R41" s="18" t="s">
        <v>117</v>
      </c>
      <c r="S41" s="13" t="str">
        <f t="shared" si="3"/>
        <v>宿泊中等教育学校生Yβ</v>
      </c>
      <c r="T41" s="13" t="str">
        <f t="shared" si="4"/>
        <v>宿泊中等教育学校生</v>
      </c>
      <c r="U41" s="12">
        <v>600</v>
      </c>
      <c r="V41" s="11" t="s">
        <v>122</v>
      </c>
    </row>
    <row r="42" spans="13:22" x14ac:dyDescent="0.15">
      <c r="M42" s="13">
        <v>40</v>
      </c>
      <c r="N42" s="13" t="s">
        <v>22</v>
      </c>
      <c r="O42" s="17" t="s">
        <v>127</v>
      </c>
      <c r="P42" s="18"/>
      <c r="Q42" s="18" t="s">
        <v>118</v>
      </c>
      <c r="R42" s="18" t="s">
        <v>117</v>
      </c>
      <c r="S42" s="13" t="str">
        <f t="shared" si="3"/>
        <v>宿泊専修学校生、各種学校生Yβ</v>
      </c>
      <c r="T42" s="13" t="str">
        <f t="shared" si="4"/>
        <v>宿泊専修学校生、各種学校生</v>
      </c>
      <c r="U42" s="12">
        <v>600</v>
      </c>
      <c r="V42" s="11" t="s">
        <v>122</v>
      </c>
    </row>
    <row r="43" spans="13:22" x14ac:dyDescent="0.15">
      <c r="M43" s="13">
        <v>41</v>
      </c>
      <c r="N43" s="13" t="s">
        <v>22</v>
      </c>
      <c r="O43" s="17" t="s">
        <v>10</v>
      </c>
      <c r="P43" s="18"/>
      <c r="Q43" s="18" t="s">
        <v>118</v>
      </c>
      <c r="R43" s="18" t="s">
        <v>117</v>
      </c>
      <c r="S43" s="13" t="str">
        <f t="shared" si="3"/>
        <v>宿泊大学生（短大、高専）Yβ</v>
      </c>
      <c r="T43" s="13" t="str">
        <f t="shared" si="4"/>
        <v>宿泊大学生（短大、高専）</v>
      </c>
      <c r="U43" s="12">
        <v>1200</v>
      </c>
      <c r="V43" s="11" t="s">
        <v>120</v>
      </c>
    </row>
    <row r="44" spans="13:22" x14ac:dyDescent="0.15">
      <c r="M44" s="13">
        <v>42</v>
      </c>
      <c r="N44" s="13" t="s">
        <v>22</v>
      </c>
      <c r="O44" s="17" t="s">
        <v>113</v>
      </c>
      <c r="P44" s="18"/>
      <c r="Q44" s="18" t="s">
        <v>118</v>
      </c>
      <c r="R44" s="18" t="s">
        <v>117</v>
      </c>
      <c r="S44" s="13" t="str">
        <f t="shared" si="3"/>
        <v>宿泊29歳以下Yβ</v>
      </c>
      <c r="T44" s="13" t="str">
        <f t="shared" si="4"/>
        <v>宿泊29歳以下</v>
      </c>
      <c r="U44" s="12">
        <v>2500</v>
      </c>
      <c r="V44" s="11" t="s">
        <v>116</v>
      </c>
    </row>
    <row r="45" spans="13:22" x14ac:dyDescent="0.15">
      <c r="M45" s="13">
        <v>43</v>
      </c>
      <c r="N45" s="13" t="s">
        <v>22</v>
      </c>
      <c r="O45" s="17" t="s">
        <v>112</v>
      </c>
      <c r="P45" s="18"/>
      <c r="Q45" s="18" t="s">
        <v>118</v>
      </c>
      <c r="R45" s="18" t="s">
        <v>117</v>
      </c>
      <c r="S45" s="13" t="str">
        <f t="shared" si="3"/>
        <v>宿泊30歳以上Yβ</v>
      </c>
      <c r="T45" s="13" t="str">
        <f t="shared" si="4"/>
        <v>宿泊30歳以上</v>
      </c>
      <c r="U45" s="12">
        <v>2500</v>
      </c>
      <c r="V45" s="11" t="s">
        <v>116</v>
      </c>
    </row>
    <row r="46" spans="13:22" x14ac:dyDescent="0.15">
      <c r="M46" s="13">
        <v>44</v>
      </c>
      <c r="N46" s="13" t="s">
        <v>22</v>
      </c>
      <c r="O46" s="17" t="s">
        <v>110</v>
      </c>
      <c r="P46" s="18"/>
      <c r="Q46" s="18" t="s">
        <v>118</v>
      </c>
      <c r="R46" s="18" t="s">
        <v>117</v>
      </c>
      <c r="S46" s="13" t="str">
        <f t="shared" si="3"/>
        <v>宿泊指導者・関係者Yβ</v>
      </c>
      <c r="T46" s="13" t="str">
        <f t="shared" si="4"/>
        <v>宿泊指導者・関係者</v>
      </c>
      <c r="U46" s="12">
        <v>2500</v>
      </c>
      <c r="V46" s="11" t="s">
        <v>116</v>
      </c>
    </row>
    <row r="47" spans="13:22" x14ac:dyDescent="0.15">
      <c r="M47" s="13">
        <v>45</v>
      </c>
      <c r="N47" s="13" t="s">
        <v>22</v>
      </c>
      <c r="O47" s="14" t="s">
        <v>115</v>
      </c>
      <c r="P47" s="15" t="s">
        <v>119</v>
      </c>
      <c r="Q47" s="15" t="s">
        <v>123</v>
      </c>
      <c r="R47" s="15" t="s">
        <v>125</v>
      </c>
      <c r="S47" s="13" t="str">
        <f t="shared" si="3"/>
        <v>宿泊未就学児（年少未満）減免Xα</v>
      </c>
      <c r="T47" s="13" t="str">
        <f t="shared" si="4"/>
        <v>宿泊未就学児（年少未満）</v>
      </c>
      <c r="U47" s="21" t="s">
        <v>121</v>
      </c>
      <c r="V47" s="11" t="s">
        <v>116</v>
      </c>
    </row>
    <row r="48" spans="13:22" x14ac:dyDescent="0.15">
      <c r="M48" s="13">
        <v>46</v>
      </c>
      <c r="N48" s="13" t="s">
        <v>22</v>
      </c>
      <c r="O48" s="14" t="s">
        <v>114</v>
      </c>
      <c r="P48" s="15" t="s">
        <v>119</v>
      </c>
      <c r="Q48" s="15" t="s">
        <v>123</v>
      </c>
      <c r="R48" s="15" t="s">
        <v>125</v>
      </c>
      <c r="S48" s="13" t="str">
        <f t="shared" si="3"/>
        <v>宿泊未就学児（年少以上）減免Xα</v>
      </c>
      <c r="T48" s="13" t="str">
        <f t="shared" si="4"/>
        <v>宿泊未就学児（年少以上）</v>
      </c>
      <c r="U48" s="12">
        <v>300</v>
      </c>
      <c r="V48" s="11" t="s">
        <v>122</v>
      </c>
    </row>
    <row r="49" spans="13:22" x14ac:dyDescent="0.15">
      <c r="M49" s="13">
        <v>47</v>
      </c>
      <c r="N49" s="13" t="s">
        <v>22</v>
      </c>
      <c r="O49" s="14" t="s">
        <v>12</v>
      </c>
      <c r="P49" s="15" t="s">
        <v>119</v>
      </c>
      <c r="Q49" s="15" t="s">
        <v>123</v>
      </c>
      <c r="R49" s="15" t="s">
        <v>125</v>
      </c>
      <c r="S49" s="13" t="str">
        <f t="shared" si="3"/>
        <v>宿泊小学生減免Xα</v>
      </c>
      <c r="T49" s="13" t="str">
        <f t="shared" si="4"/>
        <v>宿泊小学生</v>
      </c>
      <c r="U49" s="12">
        <v>300</v>
      </c>
      <c r="V49" s="11" t="s">
        <v>122</v>
      </c>
    </row>
    <row r="50" spans="13:22" x14ac:dyDescent="0.15">
      <c r="M50" s="13">
        <v>48</v>
      </c>
      <c r="N50" s="13" t="s">
        <v>22</v>
      </c>
      <c r="O50" s="14" t="s">
        <v>13</v>
      </c>
      <c r="P50" s="15" t="s">
        <v>119</v>
      </c>
      <c r="Q50" s="15" t="s">
        <v>123</v>
      </c>
      <c r="R50" s="15" t="s">
        <v>125</v>
      </c>
      <c r="S50" s="13" t="str">
        <f t="shared" si="3"/>
        <v>宿泊中学生減免Xα</v>
      </c>
      <c r="T50" s="13" t="str">
        <f t="shared" si="4"/>
        <v>宿泊中学生</v>
      </c>
      <c r="U50" s="12">
        <v>300</v>
      </c>
      <c r="V50" s="11" t="s">
        <v>122</v>
      </c>
    </row>
    <row r="51" spans="13:22" x14ac:dyDescent="0.15">
      <c r="M51" s="13">
        <v>49</v>
      </c>
      <c r="N51" s="13" t="s">
        <v>22</v>
      </c>
      <c r="O51" s="14" t="s">
        <v>14</v>
      </c>
      <c r="P51" s="15" t="s">
        <v>119</v>
      </c>
      <c r="Q51" s="15" t="s">
        <v>123</v>
      </c>
      <c r="R51" s="15" t="s">
        <v>125</v>
      </c>
      <c r="S51" s="13" t="str">
        <f t="shared" si="3"/>
        <v>宿泊高校生減免Xα</v>
      </c>
      <c r="T51" s="13" t="str">
        <f t="shared" si="4"/>
        <v>宿泊高校生</v>
      </c>
      <c r="U51" s="12">
        <v>300</v>
      </c>
      <c r="V51" s="11" t="s">
        <v>122</v>
      </c>
    </row>
    <row r="52" spans="13:22" x14ac:dyDescent="0.15">
      <c r="M52" s="13">
        <v>50</v>
      </c>
      <c r="N52" s="13" t="s">
        <v>22</v>
      </c>
      <c r="O52" s="14" t="s">
        <v>15</v>
      </c>
      <c r="P52" s="15" t="s">
        <v>119</v>
      </c>
      <c r="Q52" s="15" t="s">
        <v>123</v>
      </c>
      <c r="R52" s="15" t="s">
        <v>125</v>
      </c>
      <c r="S52" s="13" t="str">
        <f t="shared" si="3"/>
        <v>宿泊中等教育学校生減免Xα</v>
      </c>
      <c r="T52" s="13" t="str">
        <f t="shared" si="4"/>
        <v>宿泊中等教育学校生</v>
      </c>
      <c r="U52" s="12">
        <v>300</v>
      </c>
      <c r="V52" s="11" t="s">
        <v>122</v>
      </c>
    </row>
    <row r="53" spans="13:22" x14ac:dyDescent="0.15">
      <c r="M53" s="13">
        <v>51</v>
      </c>
      <c r="N53" s="13" t="s">
        <v>22</v>
      </c>
      <c r="O53" s="14" t="s">
        <v>16</v>
      </c>
      <c r="P53" s="15" t="s">
        <v>119</v>
      </c>
      <c r="Q53" s="15" t="s">
        <v>123</v>
      </c>
      <c r="R53" s="15" t="s">
        <v>125</v>
      </c>
      <c r="S53" s="13" t="str">
        <f t="shared" si="3"/>
        <v>宿泊専修学校生、各種学校生減免Xα</v>
      </c>
      <c r="T53" s="13" t="str">
        <f t="shared" si="4"/>
        <v>宿泊専修学校生、各種学校生</v>
      </c>
      <c r="U53" s="12">
        <v>300</v>
      </c>
      <c r="V53" s="11" t="s">
        <v>122</v>
      </c>
    </row>
    <row r="54" spans="13:22" x14ac:dyDescent="0.15">
      <c r="M54" s="13">
        <v>52</v>
      </c>
      <c r="N54" s="13" t="s">
        <v>22</v>
      </c>
      <c r="O54" s="14" t="s">
        <v>10</v>
      </c>
      <c r="P54" s="15" t="s">
        <v>119</v>
      </c>
      <c r="Q54" s="15" t="s">
        <v>123</v>
      </c>
      <c r="R54" s="15" t="s">
        <v>125</v>
      </c>
      <c r="S54" s="13" t="str">
        <f t="shared" si="3"/>
        <v>宿泊大学生（短大、高専）減免Xα</v>
      </c>
      <c r="T54" s="13" t="str">
        <f t="shared" si="4"/>
        <v>宿泊大学生（短大、高専）</v>
      </c>
      <c r="U54" s="12">
        <v>300</v>
      </c>
      <c r="V54" s="11" t="s">
        <v>120</v>
      </c>
    </row>
    <row r="55" spans="13:22" x14ac:dyDescent="0.15">
      <c r="M55" s="13">
        <v>53</v>
      </c>
      <c r="N55" s="13" t="s">
        <v>22</v>
      </c>
      <c r="O55" s="14" t="s">
        <v>113</v>
      </c>
      <c r="P55" s="15" t="s">
        <v>119</v>
      </c>
      <c r="Q55" s="15" t="s">
        <v>123</v>
      </c>
      <c r="R55" s="15" t="s">
        <v>125</v>
      </c>
      <c r="S55" s="13" t="str">
        <f t="shared" si="3"/>
        <v>宿泊29歳以下減免Xα</v>
      </c>
      <c r="T55" s="13" t="str">
        <f t="shared" si="4"/>
        <v>宿泊29歳以下</v>
      </c>
      <c r="U55" s="12">
        <v>300</v>
      </c>
      <c r="V55" s="11" t="s">
        <v>116</v>
      </c>
    </row>
    <row r="56" spans="13:22" x14ac:dyDescent="0.15">
      <c r="M56" s="13">
        <v>54</v>
      </c>
      <c r="N56" s="13" t="s">
        <v>22</v>
      </c>
      <c r="O56" s="14" t="s">
        <v>112</v>
      </c>
      <c r="P56" s="15" t="s">
        <v>119</v>
      </c>
      <c r="Q56" s="15" t="s">
        <v>123</v>
      </c>
      <c r="R56" s="15" t="s">
        <v>125</v>
      </c>
      <c r="S56" s="13" t="str">
        <f t="shared" si="3"/>
        <v>宿泊30歳以上減免Xα</v>
      </c>
      <c r="T56" s="13" t="str">
        <f t="shared" si="4"/>
        <v>宿泊30歳以上</v>
      </c>
      <c r="U56" s="12">
        <v>300</v>
      </c>
      <c r="V56" s="11" t="s">
        <v>116</v>
      </c>
    </row>
    <row r="57" spans="13:22" x14ac:dyDescent="0.15">
      <c r="M57" s="13">
        <v>55</v>
      </c>
      <c r="N57" s="13" t="s">
        <v>22</v>
      </c>
      <c r="O57" s="14" t="s">
        <v>110</v>
      </c>
      <c r="P57" s="15" t="s">
        <v>119</v>
      </c>
      <c r="Q57" s="15" t="s">
        <v>123</v>
      </c>
      <c r="R57" s="15" t="s">
        <v>125</v>
      </c>
      <c r="S57" s="13" t="str">
        <f t="shared" si="3"/>
        <v>宿泊指導者・関係者減免Xα</v>
      </c>
      <c r="T57" s="13" t="str">
        <f t="shared" si="4"/>
        <v>宿泊指導者・関係者</v>
      </c>
      <c r="U57" s="12">
        <v>300</v>
      </c>
      <c r="V57" s="11" t="s">
        <v>116</v>
      </c>
    </row>
    <row r="58" spans="13:22" x14ac:dyDescent="0.15">
      <c r="M58" s="13">
        <v>56</v>
      </c>
      <c r="N58" s="13" t="s">
        <v>22</v>
      </c>
      <c r="O58" s="25" t="s">
        <v>115</v>
      </c>
      <c r="P58" s="24" t="s">
        <v>119</v>
      </c>
      <c r="Q58" s="24" t="s">
        <v>118</v>
      </c>
      <c r="R58" s="24" t="s">
        <v>125</v>
      </c>
      <c r="S58" s="13" t="str">
        <f t="shared" si="3"/>
        <v>宿泊未就学児（年少未満）減免Yα</v>
      </c>
      <c r="T58" s="13" t="str">
        <f t="shared" si="4"/>
        <v>宿泊未就学児（年少未満）</v>
      </c>
      <c r="U58" s="21" t="s">
        <v>121</v>
      </c>
      <c r="V58" s="11" t="s">
        <v>116</v>
      </c>
    </row>
    <row r="59" spans="13:22" x14ac:dyDescent="0.15">
      <c r="M59" s="13">
        <v>57</v>
      </c>
      <c r="N59" s="13" t="s">
        <v>22</v>
      </c>
      <c r="O59" s="25" t="s">
        <v>114</v>
      </c>
      <c r="P59" s="24" t="s">
        <v>119</v>
      </c>
      <c r="Q59" s="24" t="s">
        <v>118</v>
      </c>
      <c r="R59" s="24" t="s">
        <v>125</v>
      </c>
      <c r="S59" s="13" t="str">
        <f t="shared" si="3"/>
        <v>宿泊未就学児（年少以上）減免Yα</v>
      </c>
      <c r="T59" s="13" t="str">
        <f t="shared" si="4"/>
        <v>宿泊未就学児（年少以上）</v>
      </c>
      <c r="U59" s="12">
        <v>300</v>
      </c>
      <c r="V59" s="11" t="s">
        <v>122</v>
      </c>
    </row>
    <row r="60" spans="13:22" x14ac:dyDescent="0.15">
      <c r="M60" s="13">
        <v>58</v>
      </c>
      <c r="N60" s="13" t="s">
        <v>22</v>
      </c>
      <c r="O60" s="25" t="s">
        <v>12</v>
      </c>
      <c r="P60" s="24" t="s">
        <v>119</v>
      </c>
      <c r="Q60" s="24" t="s">
        <v>118</v>
      </c>
      <c r="R60" s="24" t="s">
        <v>125</v>
      </c>
      <c r="S60" s="13" t="str">
        <f t="shared" si="3"/>
        <v>宿泊小学生減免Yα</v>
      </c>
      <c r="T60" s="13" t="str">
        <f t="shared" si="4"/>
        <v>宿泊小学生</v>
      </c>
      <c r="U60" s="12">
        <v>300</v>
      </c>
      <c r="V60" s="11" t="s">
        <v>122</v>
      </c>
    </row>
    <row r="61" spans="13:22" x14ac:dyDescent="0.15">
      <c r="M61" s="13">
        <v>59</v>
      </c>
      <c r="N61" s="13" t="s">
        <v>22</v>
      </c>
      <c r="O61" s="25" t="s">
        <v>13</v>
      </c>
      <c r="P61" s="24" t="s">
        <v>119</v>
      </c>
      <c r="Q61" s="24" t="s">
        <v>118</v>
      </c>
      <c r="R61" s="24" t="s">
        <v>125</v>
      </c>
      <c r="S61" s="13" t="str">
        <f t="shared" si="3"/>
        <v>宿泊中学生減免Yα</v>
      </c>
      <c r="T61" s="13" t="str">
        <f t="shared" si="4"/>
        <v>宿泊中学生</v>
      </c>
      <c r="U61" s="12">
        <v>300</v>
      </c>
      <c r="V61" s="11" t="s">
        <v>122</v>
      </c>
    </row>
    <row r="62" spans="13:22" x14ac:dyDescent="0.15">
      <c r="M62" s="13">
        <v>60</v>
      </c>
      <c r="N62" s="13" t="s">
        <v>22</v>
      </c>
      <c r="O62" s="25" t="s">
        <v>14</v>
      </c>
      <c r="P62" s="24" t="s">
        <v>119</v>
      </c>
      <c r="Q62" s="24" t="s">
        <v>118</v>
      </c>
      <c r="R62" s="24" t="s">
        <v>125</v>
      </c>
      <c r="S62" s="13" t="str">
        <f t="shared" si="3"/>
        <v>宿泊高校生減免Yα</v>
      </c>
      <c r="T62" s="13" t="str">
        <f t="shared" si="4"/>
        <v>宿泊高校生</v>
      </c>
      <c r="U62" s="12">
        <v>300</v>
      </c>
      <c r="V62" s="11" t="s">
        <v>122</v>
      </c>
    </row>
    <row r="63" spans="13:22" x14ac:dyDescent="0.15">
      <c r="M63" s="13">
        <v>61</v>
      </c>
      <c r="N63" s="13" t="s">
        <v>22</v>
      </c>
      <c r="O63" s="25" t="s">
        <v>15</v>
      </c>
      <c r="P63" s="24" t="s">
        <v>119</v>
      </c>
      <c r="Q63" s="24" t="s">
        <v>118</v>
      </c>
      <c r="R63" s="24" t="s">
        <v>125</v>
      </c>
      <c r="S63" s="13" t="str">
        <f t="shared" si="3"/>
        <v>宿泊中等教育学校生減免Yα</v>
      </c>
      <c r="T63" s="13" t="str">
        <f t="shared" si="4"/>
        <v>宿泊中等教育学校生</v>
      </c>
      <c r="U63" s="12">
        <v>300</v>
      </c>
      <c r="V63" s="11" t="s">
        <v>122</v>
      </c>
    </row>
    <row r="64" spans="13:22" x14ac:dyDescent="0.15">
      <c r="M64" s="13">
        <v>62</v>
      </c>
      <c r="N64" s="13" t="s">
        <v>22</v>
      </c>
      <c r="O64" s="25" t="s">
        <v>16</v>
      </c>
      <c r="P64" s="24" t="s">
        <v>119</v>
      </c>
      <c r="Q64" s="24" t="s">
        <v>118</v>
      </c>
      <c r="R64" s="24" t="s">
        <v>125</v>
      </c>
      <c r="S64" s="13" t="str">
        <f t="shared" si="3"/>
        <v>宿泊専修学校生、各種学校生減免Yα</v>
      </c>
      <c r="T64" s="13" t="str">
        <f t="shared" si="4"/>
        <v>宿泊専修学校生、各種学校生</v>
      </c>
      <c r="U64" s="12">
        <v>300</v>
      </c>
      <c r="V64" s="11" t="s">
        <v>122</v>
      </c>
    </row>
    <row r="65" spans="13:22" x14ac:dyDescent="0.15">
      <c r="M65" s="13">
        <v>63</v>
      </c>
      <c r="N65" s="13" t="s">
        <v>22</v>
      </c>
      <c r="O65" s="25" t="s">
        <v>10</v>
      </c>
      <c r="P65" s="24" t="s">
        <v>119</v>
      </c>
      <c r="Q65" s="24" t="s">
        <v>118</v>
      </c>
      <c r="R65" s="24" t="s">
        <v>125</v>
      </c>
      <c r="S65" s="13" t="str">
        <f t="shared" si="3"/>
        <v>宿泊大学生（短大、高専）減免Yα</v>
      </c>
      <c r="T65" s="13" t="str">
        <f t="shared" si="4"/>
        <v>宿泊大学生（短大、高専）</v>
      </c>
      <c r="U65" s="12">
        <v>300</v>
      </c>
      <c r="V65" s="11" t="s">
        <v>120</v>
      </c>
    </row>
    <row r="66" spans="13:22" x14ac:dyDescent="0.15">
      <c r="M66" s="13">
        <v>64</v>
      </c>
      <c r="N66" s="13" t="s">
        <v>22</v>
      </c>
      <c r="O66" s="25" t="s">
        <v>113</v>
      </c>
      <c r="P66" s="24" t="s">
        <v>119</v>
      </c>
      <c r="Q66" s="24" t="s">
        <v>118</v>
      </c>
      <c r="R66" s="24" t="s">
        <v>125</v>
      </c>
      <c r="S66" s="13" t="str">
        <f t="shared" si="3"/>
        <v>宿泊29歳以下減免Yα</v>
      </c>
      <c r="T66" s="13" t="str">
        <f t="shared" si="4"/>
        <v>宿泊29歳以下</v>
      </c>
      <c r="U66" s="12">
        <v>300</v>
      </c>
      <c r="V66" s="11" t="s">
        <v>116</v>
      </c>
    </row>
    <row r="67" spans="13:22" x14ac:dyDescent="0.15">
      <c r="M67" s="13">
        <v>65</v>
      </c>
      <c r="N67" s="13" t="s">
        <v>22</v>
      </c>
      <c r="O67" s="25" t="s">
        <v>112</v>
      </c>
      <c r="P67" s="24" t="s">
        <v>119</v>
      </c>
      <c r="Q67" s="24" t="s">
        <v>118</v>
      </c>
      <c r="R67" s="24" t="s">
        <v>125</v>
      </c>
      <c r="S67" s="13" t="str">
        <f t="shared" ref="S67:S98" si="5">N67&amp;O67&amp;P67&amp;Q67&amp;R67</f>
        <v>宿泊30歳以上減免Yα</v>
      </c>
      <c r="T67" s="13" t="str">
        <f t="shared" ref="T67:T98" si="6">N67&amp;O67</f>
        <v>宿泊30歳以上</v>
      </c>
      <c r="U67" s="12">
        <v>300</v>
      </c>
      <c r="V67" s="11" t="s">
        <v>116</v>
      </c>
    </row>
    <row r="68" spans="13:22" x14ac:dyDescent="0.15">
      <c r="M68" s="13">
        <v>66</v>
      </c>
      <c r="N68" s="13" t="s">
        <v>22</v>
      </c>
      <c r="O68" s="25" t="s">
        <v>110</v>
      </c>
      <c r="P68" s="24" t="s">
        <v>119</v>
      </c>
      <c r="Q68" s="24" t="s">
        <v>118</v>
      </c>
      <c r="R68" s="24" t="s">
        <v>125</v>
      </c>
      <c r="S68" s="13" t="str">
        <f t="shared" si="5"/>
        <v>宿泊指導者・関係者減免Yα</v>
      </c>
      <c r="T68" s="13" t="str">
        <f t="shared" si="6"/>
        <v>宿泊指導者・関係者</v>
      </c>
      <c r="U68" s="12">
        <v>300</v>
      </c>
      <c r="V68" s="11" t="s">
        <v>116</v>
      </c>
    </row>
    <row r="69" spans="13:22" x14ac:dyDescent="0.15">
      <c r="M69" s="13">
        <v>67</v>
      </c>
      <c r="N69" s="13" t="s">
        <v>22</v>
      </c>
      <c r="O69" s="23" t="s">
        <v>115</v>
      </c>
      <c r="P69" s="22" t="s">
        <v>119</v>
      </c>
      <c r="Q69" s="22" t="s">
        <v>123</v>
      </c>
      <c r="R69" s="22" t="s">
        <v>117</v>
      </c>
      <c r="S69" s="13" t="str">
        <f t="shared" si="5"/>
        <v>宿泊未就学児（年少未満）減免Xβ</v>
      </c>
      <c r="T69" s="13" t="str">
        <f t="shared" si="6"/>
        <v>宿泊未就学児（年少未満）</v>
      </c>
      <c r="U69" s="21" t="s">
        <v>121</v>
      </c>
      <c r="V69" s="11" t="s">
        <v>116</v>
      </c>
    </row>
    <row r="70" spans="13:22" x14ac:dyDescent="0.15">
      <c r="M70" s="13">
        <v>68</v>
      </c>
      <c r="N70" s="13" t="s">
        <v>22</v>
      </c>
      <c r="O70" s="23" t="s">
        <v>114</v>
      </c>
      <c r="P70" s="22" t="s">
        <v>119</v>
      </c>
      <c r="Q70" s="22" t="s">
        <v>123</v>
      </c>
      <c r="R70" s="22" t="s">
        <v>117</v>
      </c>
      <c r="S70" s="13" t="str">
        <f t="shared" si="5"/>
        <v>宿泊未就学児（年少以上）減免Xβ</v>
      </c>
      <c r="T70" s="13" t="str">
        <f t="shared" si="6"/>
        <v>宿泊未就学児（年少以上）</v>
      </c>
      <c r="U70" s="12">
        <v>300</v>
      </c>
      <c r="V70" s="11" t="s">
        <v>122</v>
      </c>
    </row>
    <row r="71" spans="13:22" x14ac:dyDescent="0.15">
      <c r="M71" s="13">
        <v>69</v>
      </c>
      <c r="N71" s="13" t="s">
        <v>22</v>
      </c>
      <c r="O71" s="23" t="s">
        <v>12</v>
      </c>
      <c r="P71" s="22" t="s">
        <v>119</v>
      </c>
      <c r="Q71" s="22" t="s">
        <v>123</v>
      </c>
      <c r="R71" s="22" t="s">
        <v>117</v>
      </c>
      <c r="S71" s="13" t="str">
        <f t="shared" si="5"/>
        <v>宿泊小学生減免Xβ</v>
      </c>
      <c r="T71" s="13" t="str">
        <f t="shared" si="6"/>
        <v>宿泊小学生</v>
      </c>
      <c r="U71" s="12">
        <v>300</v>
      </c>
      <c r="V71" s="11" t="s">
        <v>122</v>
      </c>
    </row>
    <row r="72" spans="13:22" x14ac:dyDescent="0.15">
      <c r="M72" s="13">
        <v>70</v>
      </c>
      <c r="N72" s="13" t="s">
        <v>22</v>
      </c>
      <c r="O72" s="23" t="s">
        <v>13</v>
      </c>
      <c r="P72" s="22" t="s">
        <v>119</v>
      </c>
      <c r="Q72" s="22" t="s">
        <v>123</v>
      </c>
      <c r="R72" s="22" t="s">
        <v>117</v>
      </c>
      <c r="S72" s="13" t="str">
        <f t="shared" si="5"/>
        <v>宿泊中学生減免Xβ</v>
      </c>
      <c r="T72" s="13" t="str">
        <f t="shared" si="6"/>
        <v>宿泊中学生</v>
      </c>
      <c r="U72" s="12">
        <v>300</v>
      </c>
      <c r="V72" s="11" t="s">
        <v>122</v>
      </c>
    </row>
    <row r="73" spans="13:22" x14ac:dyDescent="0.15">
      <c r="M73" s="13">
        <v>71</v>
      </c>
      <c r="N73" s="13" t="s">
        <v>22</v>
      </c>
      <c r="O73" s="23" t="s">
        <v>14</v>
      </c>
      <c r="P73" s="22" t="s">
        <v>119</v>
      </c>
      <c r="Q73" s="22" t="s">
        <v>123</v>
      </c>
      <c r="R73" s="22" t="s">
        <v>117</v>
      </c>
      <c r="S73" s="13" t="str">
        <f t="shared" si="5"/>
        <v>宿泊高校生減免Xβ</v>
      </c>
      <c r="T73" s="13" t="str">
        <f t="shared" si="6"/>
        <v>宿泊高校生</v>
      </c>
      <c r="U73" s="12">
        <v>300</v>
      </c>
      <c r="V73" s="11" t="s">
        <v>122</v>
      </c>
    </row>
    <row r="74" spans="13:22" x14ac:dyDescent="0.15">
      <c r="M74" s="13">
        <v>72</v>
      </c>
      <c r="N74" s="13" t="s">
        <v>22</v>
      </c>
      <c r="O74" s="23" t="s">
        <v>15</v>
      </c>
      <c r="P74" s="22" t="s">
        <v>119</v>
      </c>
      <c r="Q74" s="22" t="s">
        <v>123</v>
      </c>
      <c r="R74" s="22" t="s">
        <v>117</v>
      </c>
      <c r="S74" s="13" t="str">
        <f t="shared" si="5"/>
        <v>宿泊中等教育学校生減免Xβ</v>
      </c>
      <c r="T74" s="13" t="str">
        <f t="shared" si="6"/>
        <v>宿泊中等教育学校生</v>
      </c>
      <c r="U74" s="12">
        <v>300</v>
      </c>
      <c r="V74" s="11" t="s">
        <v>122</v>
      </c>
    </row>
    <row r="75" spans="13:22" x14ac:dyDescent="0.15">
      <c r="M75" s="13">
        <v>73</v>
      </c>
      <c r="N75" s="13" t="s">
        <v>22</v>
      </c>
      <c r="O75" s="23" t="s">
        <v>16</v>
      </c>
      <c r="P75" s="22" t="s">
        <v>119</v>
      </c>
      <c r="Q75" s="22" t="s">
        <v>123</v>
      </c>
      <c r="R75" s="22" t="s">
        <v>117</v>
      </c>
      <c r="S75" s="13" t="str">
        <f t="shared" si="5"/>
        <v>宿泊専修学校生、各種学校生減免Xβ</v>
      </c>
      <c r="T75" s="13" t="str">
        <f t="shared" si="6"/>
        <v>宿泊専修学校生、各種学校生</v>
      </c>
      <c r="U75" s="12">
        <v>300</v>
      </c>
      <c r="V75" s="11" t="s">
        <v>122</v>
      </c>
    </row>
    <row r="76" spans="13:22" x14ac:dyDescent="0.15">
      <c r="M76" s="13">
        <v>74</v>
      </c>
      <c r="N76" s="13" t="s">
        <v>22</v>
      </c>
      <c r="O76" s="23" t="s">
        <v>10</v>
      </c>
      <c r="P76" s="22" t="s">
        <v>119</v>
      </c>
      <c r="Q76" s="22" t="s">
        <v>123</v>
      </c>
      <c r="R76" s="22" t="s">
        <v>117</v>
      </c>
      <c r="S76" s="13" t="str">
        <f t="shared" si="5"/>
        <v>宿泊大学生（短大、高専）減免Xβ</v>
      </c>
      <c r="T76" s="13" t="str">
        <f t="shared" si="6"/>
        <v>宿泊大学生（短大、高専）</v>
      </c>
      <c r="U76" s="12">
        <v>300</v>
      </c>
      <c r="V76" s="11" t="s">
        <v>120</v>
      </c>
    </row>
    <row r="77" spans="13:22" x14ac:dyDescent="0.15">
      <c r="M77" s="13">
        <v>75</v>
      </c>
      <c r="N77" s="13" t="s">
        <v>22</v>
      </c>
      <c r="O77" s="23" t="s">
        <v>113</v>
      </c>
      <c r="P77" s="22" t="s">
        <v>119</v>
      </c>
      <c r="Q77" s="22" t="s">
        <v>123</v>
      </c>
      <c r="R77" s="22" t="s">
        <v>117</v>
      </c>
      <c r="S77" s="13" t="str">
        <f t="shared" si="5"/>
        <v>宿泊29歳以下減免Xβ</v>
      </c>
      <c r="T77" s="13" t="str">
        <f t="shared" si="6"/>
        <v>宿泊29歳以下</v>
      </c>
      <c r="U77" s="12">
        <v>300</v>
      </c>
      <c r="V77" s="11" t="s">
        <v>116</v>
      </c>
    </row>
    <row r="78" spans="13:22" x14ac:dyDescent="0.15">
      <c r="M78" s="13">
        <v>76</v>
      </c>
      <c r="N78" s="13" t="s">
        <v>22</v>
      </c>
      <c r="O78" s="23" t="s">
        <v>112</v>
      </c>
      <c r="P78" s="22" t="s">
        <v>119</v>
      </c>
      <c r="Q78" s="22" t="s">
        <v>123</v>
      </c>
      <c r="R78" s="22" t="s">
        <v>117</v>
      </c>
      <c r="S78" s="13" t="str">
        <f t="shared" si="5"/>
        <v>宿泊30歳以上減免Xβ</v>
      </c>
      <c r="T78" s="13" t="str">
        <f t="shared" si="6"/>
        <v>宿泊30歳以上</v>
      </c>
      <c r="U78" s="12">
        <v>300</v>
      </c>
      <c r="V78" s="11" t="s">
        <v>116</v>
      </c>
    </row>
    <row r="79" spans="13:22" x14ac:dyDescent="0.15">
      <c r="M79" s="13">
        <v>77</v>
      </c>
      <c r="N79" s="13" t="s">
        <v>22</v>
      </c>
      <c r="O79" s="23" t="s">
        <v>110</v>
      </c>
      <c r="P79" s="22" t="s">
        <v>119</v>
      </c>
      <c r="Q79" s="22" t="s">
        <v>123</v>
      </c>
      <c r="R79" s="22" t="s">
        <v>117</v>
      </c>
      <c r="S79" s="13" t="str">
        <f t="shared" si="5"/>
        <v>宿泊指導者・関係者減免Xβ</v>
      </c>
      <c r="T79" s="13" t="str">
        <f t="shared" si="6"/>
        <v>宿泊指導者・関係者</v>
      </c>
      <c r="U79" s="12">
        <v>300</v>
      </c>
      <c r="V79" s="11" t="s">
        <v>116</v>
      </c>
    </row>
    <row r="80" spans="13:22" x14ac:dyDescent="0.15">
      <c r="M80" s="13">
        <v>78</v>
      </c>
      <c r="N80" s="13" t="s">
        <v>22</v>
      </c>
      <c r="O80" s="17" t="s">
        <v>115</v>
      </c>
      <c r="P80" s="18" t="s">
        <v>119</v>
      </c>
      <c r="Q80" s="18" t="s">
        <v>118</v>
      </c>
      <c r="R80" s="18" t="s">
        <v>117</v>
      </c>
      <c r="S80" s="13" t="str">
        <f t="shared" si="5"/>
        <v>宿泊未就学児（年少未満）減免Yβ</v>
      </c>
      <c r="T80" s="13" t="str">
        <f t="shared" si="6"/>
        <v>宿泊未就学児（年少未満）</v>
      </c>
      <c r="U80" s="21" t="s">
        <v>121</v>
      </c>
      <c r="V80" s="11" t="s">
        <v>116</v>
      </c>
    </row>
    <row r="81" spans="13:22" x14ac:dyDescent="0.15">
      <c r="M81" s="13">
        <v>79</v>
      </c>
      <c r="N81" s="13" t="s">
        <v>22</v>
      </c>
      <c r="O81" s="17" t="s">
        <v>114</v>
      </c>
      <c r="P81" s="18" t="s">
        <v>119</v>
      </c>
      <c r="Q81" s="18" t="s">
        <v>118</v>
      </c>
      <c r="R81" s="18" t="s">
        <v>117</v>
      </c>
      <c r="S81" s="13" t="str">
        <f t="shared" si="5"/>
        <v>宿泊未就学児（年少以上）減免Yβ</v>
      </c>
      <c r="T81" s="13" t="str">
        <f t="shared" si="6"/>
        <v>宿泊未就学児（年少以上）</v>
      </c>
      <c r="U81" s="12">
        <v>300</v>
      </c>
      <c r="V81" s="11" t="s">
        <v>122</v>
      </c>
    </row>
    <row r="82" spans="13:22" x14ac:dyDescent="0.15">
      <c r="M82" s="13">
        <v>80</v>
      </c>
      <c r="N82" s="13" t="s">
        <v>22</v>
      </c>
      <c r="O82" s="17" t="s">
        <v>12</v>
      </c>
      <c r="P82" s="18" t="s">
        <v>119</v>
      </c>
      <c r="Q82" s="18" t="s">
        <v>118</v>
      </c>
      <c r="R82" s="18" t="s">
        <v>117</v>
      </c>
      <c r="S82" s="13" t="str">
        <f t="shared" si="5"/>
        <v>宿泊小学生減免Yβ</v>
      </c>
      <c r="T82" s="13" t="str">
        <f t="shared" si="6"/>
        <v>宿泊小学生</v>
      </c>
      <c r="U82" s="12">
        <v>300</v>
      </c>
      <c r="V82" s="11" t="s">
        <v>122</v>
      </c>
    </row>
    <row r="83" spans="13:22" x14ac:dyDescent="0.15">
      <c r="M83" s="13">
        <v>81</v>
      </c>
      <c r="N83" s="13" t="s">
        <v>22</v>
      </c>
      <c r="O83" s="17" t="s">
        <v>13</v>
      </c>
      <c r="P83" s="18" t="s">
        <v>119</v>
      </c>
      <c r="Q83" s="18" t="s">
        <v>118</v>
      </c>
      <c r="R83" s="18" t="s">
        <v>117</v>
      </c>
      <c r="S83" s="13" t="str">
        <f t="shared" si="5"/>
        <v>宿泊中学生減免Yβ</v>
      </c>
      <c r="T83" s="13" t="str">
        <f t="shared" si="6"/>
        <v>宿泊中学生</v>
      </c>
      <c r="U83" s="12">
        <v>300</v>
      </c>
      <c r="V83" s="11" t="s">
        <v>122</v>
      </c>
    </row>
    <row r="84" spans="13:22" x14ac:dyDescent="0.15">
      <c r="M84" s="13">
        <v>82</v>
      </c>
      <c r="N84" s="13" t="s">
        <v>22</v>
      </c>
      <c r="O84" s="17" t="s">
        <v>14</v>
      </c>
      <c r="P84" s="18" t="s">
        <v>119</v>
      </c>
      <c r="Q84" s="18" t="s">
        <v>118</v>
      </c>
      <c r="R84" s="18" t="s">
        <v>117</v>
      </c>
      <c r="S84" s="13" t="str">
        <f t="shared" si="5"/>
        <v>宿泊高校生減免Yβ</v>
      </c>
      <c r="T84" s="13" t="str">
        <f t="shared" si="6"/>
        <v>宿泊高校生</v>
      </c>
      <c r="U84" s="12">
        <v>300</v>
      </c>
      <c r="V84" s="11" t="s">
        <v>122</v>
      </c>
    </row>
    <row r="85" spans="13:22" x14ac:dyDescent="0.15">
      <c r="M85" s="13">
        <v>83</v>
      </c>
      <c r="N85" s="13" t="s">
        <v>22</v>
      </c>
      <c r="O85" s="17" t="s">
        <v>15</v>
      </c>
      <c r="P85" s="18" t="s">
        <v>119</v>
      </c>
      <c r="Q85" s="18" t="s">
        <v>118</v>
      </c>
      <c r="R85" s="18" t="s">
        <v>117</v>
      </c>
      <c r="S85" s="13" t="str">
        <f t="shared" si="5"/>
        <v>宿泊中等教育学校生減免Yβ</v>
      </c>
      <c r="T85" s="13" t="str">
        <f t="shared" si="6"/>
        <v>宿泊中等教育学校生</v>
      </c>
      <c r="U85" s="12">
        <v>300</v>
      </c>
      <c r="V85" s="11" t="s">
        <v>122</v>
      </c>
    </row>
    <row r="86" spans="13:22" x14ac:dyDescent="0.15">
      <c r="M86" s="13">
        <v>84</v>
      </c>
      <c r="N86" s="13" t="s">
        <v>22</v>
      </c>
      <c r="O86" s="17" t="s">
        <v>16</v>
      </c>
      <c r="P86" s="18" t="s">
        <v>119</v>
      </c>
      <c r="Q86" s="18" t="s">
        <v>118</v>
      </c>
      <c r="R86" s="18" t="s">
        <v>117</v>
      </c>
      <c r="S86" s="13" t="str">
        <f t="shared" si="5"/>
        <v>宿泊専修学校生、各種学校生減免Yβ</v>
      </c>
      <c r="T86" s="13" t="str">
        <f t="shared" si="6"/>
        <v>宿泊専修学校生、各種学校生</v>
      </c>
      <c r="U86" s="12">
        <v>300</v>
      </c>
      <c r="V86" s="11" t="s">
        <v>122</v>
      </c>
    </row>
    <row r="87" spans="13:22" x14ac:dyDescent="0.15">
      <c r="M87" s="13">
        <v>85</v>
      </c>
      <c r="N87" s="13" t="s">
        <v>22</v>
      </c>
      <c r="O87" s="17" t="s">
        <v>10</v>
      </c>
      <c r="P87" s="18" t="s">
        <v>119</v>
      </c>
      <c r="Q87" s="18" t="s">
        <v>118</v>
      </c>
      <c r="R87" s="18" t="s">
        <v>117</v>
      </c>
      <c r="S87" s="13" t="str">
        <f t="shared" si="5"/>
        <v>宿泊大学生（短大、高専）減免Yβ</v>
      </c>
      <c r="T87" s="13" t="str">
        <f t="shared" si="6"/>
        <v>宿泊大学生（短大、高専）</v>
      </c>
      <c r="U87" s="12">
        <v>300</v>
      </c>
      <c r="V87" s="11" t="s">
        <v>120</v>
      </c>
    </row>
    <row r="88" spans="13:22" x14ac:dyDescent="0.15">
      <c r="M88" s="13">
        <v>86</v>
      </c>
      <c r="N88" s="13" t="s">
        <v>22</v>
      </c>
      <c r="O88" s="17" t="s">
        <v>113</v>
      </c>
      <c r="P88" s="18" t="s">
        <v>119</v>
      </c>
      <c r="Q88" s="18" t="s">
        <v>118</v>
      </c>
      <c r="R88" s="18" t="s">
        <v>117</v>
      </c>
      <c r="S88" s="13" t="str">
        <f t="shared" si="5"/>
        <v>宿泊29歳以下減免Yβ</v>
      </c>
      <c r="T88" s="13" t="str">
        <f t="shared" si="6"/>
        <v>宿泊29歳以下</v>
      </c>
      <c r="U88" s="12">
        <v>300</v>
      </c>
      <c r="V88" s="11" t="s">
        <v>116</v>
      </c>
    </row>
    <row r="89" spans="13:22" x14ac:dyDescent="0.15">
      <c r="M89" s="13">
        <v>87</v>
      </c>
      <c r="N89" s="13" t="s">
        <v>22</v>
      </c>
      <c r="O89" s="17" t="s">
        <v>112</v>
      </c>
      <c r="P89" s="18" t="s">
        <v>119</v>
      </c>
      <c r="Q89" s="18" t="s">
        <v>118</v>
      </c>
      <c r="R89" s="18" t="s">
        <v>117</v>
      </c>
      <c r="S89" s="13" t="str">
        <f t="shared" si="5"/>
        <v>宿泊30歳以上減免Yβ</v>
      </c>
      <c r="T89" s="13" t="str">
        <f t="shared" si="6"/>
        <v>宿泊30歳以上</v>
      </c>
      <c r="U89" s="12">
        <v>300</v>
      </c>
      <c r="V89" s="11" t="s">
        <v>116</v>
      </c>
    </row>
    <row r="90" spans="13:22" x14ac:dyDescent="0.15">
      <c r="M90" s="13">
        <v>88</v>
      </c>
      <c r="N90" s="13" t="s">
        <v>22</v>
      </c>
      <c r="O90" s="17" t="s">
        <v>110</v>
      </c>
      <c r="P90" s="18" t="s">
        <v>119</v>
      </c>
      <c r="Q90" s="18" t="s">
        <v>118</v>
      </c>
      <c r="R90" s="18" t="s">
        <v>117</v>
      </c>
      <c r="S90" s="13" t="str">
        <f t="shared" si="5"/>
        <v>宿泊指導者・関係者減免Yβ</v>
      </c>
      <c r="T90" s="13" t="str">
        <f t="shared" si="6"/>
        <v>宿泊指導者・関係者</v>
      </c>
      <c r="U90" s="12">
        <v>300</v>
      </c>
      <c r="V90" s="11" t="s">
        <v>116</v>
      </c>
    </row>
    <row r="91" spans="13:22" x14ac:dyDescent="0.15">
      <c r="M91" s="13">
        <v>89</v>
      </c>
      <c r="N91" s="13" t="s">
        <v>69</v>
      </c>
      <c r="O91" s="14" t="s">
        <v>115</v>
      </c>
      <c r="P91" s="15"/>
      <c r="Q91" s="15" t="s">
        <v>123</v>
      </c>
      <c r="R91" s="15" t="s">
        <v>125</v>
      </c>
      <c r="S91" s="13" t="str">
        <f t="shared" si="5"/>
        <v>キャンプ未就学児（年少未満）Xα</v>
      </c>
      <c r="T91" s="13" t="str">
        <f t="shared" si="6"/>
        <v>キャンプ未就学児（年少未満）</v>
      </c>
      <c r="U91" s="12">
        <v>0</v>
      </c>
      <c r="V91" s="11" t="s">
        <v>116</v>
      </c>
    </row>
    <row r="92" spans="13:22" x14ac:dyDescent="0.15">
      <c r="M92" s="13">
        <v>90</v>
      </c>
      <c r="N92" s="13" t="s">
        <v>69</v>
      </c>
      <c r="O92" s="14" t="s">
        <v>114</v>
      </c>
      <c r="P92" s="15"/>
      <c r="Q92" s="15" t="s">
        <v>123</v>
      </c>
      <c r="R92" s="15" t="s">
        <v>125</v>
      </c>
      <c r="S92" s="13" t="str">
        <f t="shared" si="5"/>
        <v>キャンプ未就学児（年少以上）Xα</v>
      </c>
      <c r="T92" s="13" t="str">
        <f t="shared" si="6"/>
        <v>キャンプ未就学児（年少以上）</v>
      </c>
      <c r="U92" s="12">
        <v>300</v>
      </c>
      <c r="V92" s="11" t="s">
        <v>116</v>
      </c>
    </row>
    <row r="93" spans="13:22" x14ac:dyDescent="0.15">
      <c r="M93" s="13">
        <v>91</v>
      </c>
      <c r="N93" s="13" t="s">
        <v>69</v>
      </c>
      <c r="O93" s="14" t="s">
        <v>131</v>
      </c>
      <c r="P93" s="15"/>
      <c r="Q93" s="15" t="s">
        <v>123</v>
      </c>
      <c r="R93" s="15" t="s">
        <v>125</v>
      </c>
      <c r="S93" s="13" t="str">
        <f t="shared" si="5"/>
        <v>キャンプ小学生Xα</v>
      </c>
      <c r="T93" s="13" t="str">
        <f t="shared" si="6"/>
        <v>キャンプ小学生</v>
      </c>
      <c r="U93" s="12">
        <v>300</v>
      </c>
      <c r="V93" s="11" t="s">
        <v>116</v>
      </c>
    </row>
    <row r="94" spans="13:22" x14ac:dyDescent="0.15">
      <c r="M94" s="13">
        <v>92</v>
      </c>
      <c r="N94" s="13" t="s">
        <v>69</v>
      </c>
      <c r="O94" s="14" t="s">
        <v>130</v>
      </c>
      <c r="P94" s="15"/>
      <c r="Q94" s="15" t="s">
        <v>123</v>
      </c>
      <c r="R94" s="15" t="s">
        <v>125</v>
      </c>
      <c r="S94" s="13" t="str">
        <f t="shared" si="5"/>
        <v>キャンプ中学生Xα</v>
      </c>
      <c r="T94" s="13" t="str">
        <f t="shared" si="6"/>
        <v>キャンプ中学生</v>
      </c>
      <c r="U94" s="12">
        <v>300</v>
      </c>
      <c r="V94" s="11" t="s">
        <v>116</v>
      </c>
    </row>
    <row r="95" spans="13:22" x14ac:dyDescent="0.15">
      <c r="M95" s="13">
        <v>93</v>
      </c>
      <c r="N95" s="13" t="s">
        <v>69</v>
      </c>
      <c r="O95" s="14" t="s">
        <v>129</v>
      </c>
      <c r="P95" s="15"/>
      <c r="Q95" s="15" t="s">
        <v>123</v>
      </c>
      <c r="R95" s="15" t="s">
        <v>125</v>
      </c>
      <c r="S95" s="13" t="str">
        <f t="shared" si="5"/>
        <v>キャンプ高校生Xα</v>
      </c>
      <c r="T95" s="13" t="str">
        <f t="shared" si="6"/>
        <v>キャンプ高校生</v>
      </c>
      <c r="U95" s="12">
        <v>300</v>
      </c>
      <c r="V95" s="11" t="s">
        <v>116</v>
      </c>
    </row>
    <row r="96" spans="13:22" x14ac:dyDescent="0.15">
      <c r="M96" s="13">
        <v>94</v>
      </c>
      <c r="N96" s="13" t="s">
        <v>69</v>
      </c>
      <c r="O96" s="14" t="s">
        <v>128</v>
      </c>
      <c r="P96" s="15"/>
      <c r="Q96" s="15" t="s">
        <v>123</v>
      </c>
      <c r="R96" s="15" t="s">
        <v>125</v>
      </c>
      <c r="S96" s="13" t="str">
        <f t="shared" si="5"/>
        <v>キャンプ中等教育学校生Xα</v>
      </c>
      <c r="T96" s="13" t="str">
        <f t="shared" si="6"/>
        <v>キャンプ中等教育学校生</v>
      </c>
      <c r="U96" s="12">
        <v>300</v>
      </c>
      <c r="V96" s="11" t="s">
        <v>116</v>
      </c>
    </row>
    <row r="97" spans="13:22" x14ac:dyDescent="0.15">
      <c r="M97" s="13">
        <v>95</v>
      </c>
      <c r="N97" s="13" t="s">
        <v>69</v>
      </c>
      <c r="O97" s="14" t="s">
        <v>127</v>
      </c>
      <c r="P97" s="15"/>
      <c r="Q97" s="15" t="s">
        <v>123</v>
      </c>
      <c r="R97" s="15" t="s">
        <v>125</v>
      </c>
      <c r="S97" s="13" t="str">
        <f t="shared" si="5"/>
        <v>キャンプ専修学校生、各種学校生Xα</v>
      </c>
      <c r="T97" s="13" t="str">
        <f t="shared" si="6"/>
        <v>キャンプ専修学校生、各種学校生</v>
      </c>
      <c r="U97" s="12">
        <v>300</v>
      </c>
      <c r="V97" s="11" t="s">
        <v>116</v>
      </c>
    </row>
    <row r="98" spans="13:22" x14ac:dyDescent="0.15">
      <c r="M98" s="13">
        <v>96</v>
      </c>
      <c r="N98" s="13" t="s">
        <v>69</v>
      </c>
      <c r="O98" s="14" t="s">
        <v>10</v>
      </c>
      <c r="P98" s="15"/>
      <c r="Q98" s="15" t="s">
        <v>123</v>
      </c>
      <c r="R98" s="15" t="s">
        <v>125</v>
      </c>
      <c r="S98" s="13" t="str">
        <f t="shared" si="5"/>
        <v>キャンプ大学生（短大、高専）Xα</v>
      </c>
      <c r="T98" s="13" t="str">
        <f t="shared" si="6"/>
        <v>キャンプ大学生（短大、高専）</v>
      </c>
      <c r="U98" s="12">
        <v>600</v>
      </c>
      <c r="V98" s="11" t="s">
        <v>116</v>
      </c>
    </row>
    <row r="99" spans="13:22" x14ac:dyDescent="0.15">
      <c r="M99" s="13">
        <v>97</v>
      </c>
      <c r="N99" s="13" t="s">
        <v>69</v>
      </c>
      <c r="O99" s="14" t="s">
        <v>113</v>
      </c>
      <c r="P99" s="15"/>
      <c r="Q99" s="15" t="s">
        <v>123</v>
      </c>
      <c r="R99" s="15" t="s">
        <v>125</v>
      </c>
      <c r="S99" s="13" t="str">
        <f t="shared" ref="S99:S130" si="7">N99&amp;O99&amp;P99&amp;Q99&amp;R99</f>
        <v>キャンプ29歳以下Xα</v>
      </c>
      <c r="T99" s="13" t="str">
        <f t="shared" ref="T99:T130" si="8">N99&amp;O99</f>
        <v>キャンプ29歳以下</v>
      </c>
      <c r="U99" s="12">
        <v>1200</v>
      </c>
      <c r="V99" s="11" t="s">
        <v>116</v>
      </c>
    </row>
    <row r="100" spans="13:22" x14ac:dyDescent="0.15">
      <c r="M100" s="13">
        <v>98</v>
      </c>
      <c r="N100" s="13" t="s">
        <v>69</v>
      </c>
      <c r="O100" s="14" t="s">
        <v>112</v>
      </c>
      <c r="P100" s="15"/>
      <c r="Q100" s="15" t="s">
        <v>123</v>
      </c>
      <c r="R100" s="15" t="s">
        <v>125</v>
      </c>
      <c r="S100" s="13" t="str">
        <f t="shared" si="7"/>
        <v>キャンプ30歳以上Xα</v>
      </c>
      <c r="T100" s="13" t="str">
        <f t="shared" si="8"/>
        <v>キャンプ30歳以上</v>
      </c>
      <c r="U100" s="12">
        <v>1200</v>
      </c>
      <c r="V100" s="11" t="s">
        <v>116</v>
      </c>
    </row>
    <row r="101" spans="13:22" x14ac:dyDescent="0.15">
      <c r="M101" s="13">
        <v>99</v>
      </c>
      <c r="N101" s="13" t="s">
        <v>69</v>
      </c>
      <c r="O101" s="14" t="s">
        <v>110</v>
      </c>
      <c r="P101" s="15"/>
      <c r="Q101" s="15" t="s">
        <v>123</v>
      </c>
      <c r="R101" s="15" t="s">
        <v>125</v>
      </c>
      <c r="S101" s="13" t="str">
        <f t="shared" si="7"/>
        <v>キャンプ指導者・関係者Xα</v>
      </c>
      <c r="T101" s="13" t="str">
        <f t="shared" si="8"/>
        <v>キャンプ指導者・関係者</v>
      </c>
      <c r="U101" s="12">
        <v>600</v>
      </c>
      <c r="V101" s="11" t="s">
        <v>116</v>
      </c>
    </row>
    <row r="102" spans="13:22" x14ac:dyDescent="0.15">
      <c r="M102" s="13">
        <v>100</v>
      </c>
      <c r="N102" s="13" t="s">
        <v>69</v>
      </c>
      <c r="O102" s="25" t="s">
        <v>115</v>
      </c>
      <c r="P102" s="24"/>
      <c r="Q102" s="24" t="s">
        <v>118</v>
      </c>
      <c r="R102" s="24" t="s">
        <v>125</v>
      </c>
      <c r="S102" s="13" t="str">
        <f t="shared" si="7"/>
        <v>キャンプ未就学児（年少未満）Yα</v>
      </c>
      <c r="T102" s="13" t="str">
        <f t="shared" si="8"/>
        <v>キャンプ未就学児（年少未満）</v>
      </c>
      <c r="U102" s="12">
        <v>0</v>
      </c>
      <c r="V102" s="11" t="s">
        <v>116</v>
      </c>
    </row>
    <row r="103" spans="13:22" x14ac:dyDescent="0.15">
      <c r="M103" s="13">
        <v>101</v>
      </c>
      <c r="N103" s="13" t="s">
        <v>69</v>
      </c>
      <c r="O103" s="25" t="s">
        <v>114</v>
      </c>
      <c r="P103" s="24"/>
      <c r="Q103" s="24" t="s">
        <v>118</v>
      </c>
      <c r="R103" s="24" t="s">
        <v>125</v>
      </c>
      <c r="S103" s="13" t="str">
        <f t="shared" si="7"/>
        <v>キャンプ未就学児（年少以上）Yα</v>
      </c>
      <c r="T103" s="13" t="str">
        <f t="shared" si="8"/>
        <v>キャンプ未就学児（年少以上）</v>
      </c>
      <c r="U103" s="12">
        <v>300</v>
      </c>
      <c r="V103" s="11" t="s">
        <v>116</v>
      </c>
    </row>
    <row r="104" spans="13:22" x14ac:dyDescent="0.15">
      <c r="M104" s="13">
        <v>102</v>
      </c>
      <c r="N104" s="13" t="s">
        <v>69</v>
      </c>
      <c r="O104" s="25" t="s">
        <v>131</v>
      </c>
      <c r="P104" s="24"/>
      <c r="Q104" s="24" t="s">
        <v>118</v>
      </c>
      <c r="R104" s="24" t="s">
        <v>125</v>
      </c>
      <c r="S104" s="13" t="str">
        <f t="shared" si="7"/>
        <v>キャンプ小学生Yα</v>
      </c>
      <c r="T104" s="13" t="str">
        <f t="shared" si="8"/>
        <v>キャンプ小学生</v>
      </c>
      <c r="U104" s="12">
        <v>300</v>
      </c>
      <c r="V104" s="11" t="s">
        <v>116</v>
      </c>
    </row>
    <row r="105" spans="13:22" x14ac:dyDescent="0.15">
      <c r="M105" s="13">
        <v>103</v>
      </c>
      <c r="N105" s="13" t="s">
        <v>69</v>
      </c>
      <c r="O105" s="25" t="s">
        <v>130</v>
      </c>
      <c r="P105" s="24"/>
      <c r="Q105" s="24" t="s">
        <v>118</v>
      </c>
      <c r="R105" s="24" t="s">
        <v>125</v>
      </c>
      <c r="S105" s="13" t="str">
        <f t="shared" si="7"/>
        <v>キャンプ中学生Yα</v>
      </c>
      <c r="T105" s="13" t="str">
        <f t="shared" si="8"/>
        <v>キャンプ中学生</v>
      </c>
      <c r="U105" s="12">
        <v>300</v>
      </c>
      <c r="V105" s="11" t="s">
        <v>116</v>
      </c>
    </row>
    <row r="106" spans="13:22" x14ac:dyDescent="0.15">
      <c r="M106" s="13">
        <v>104</v>
      </c>
      <c r="N106" s="13" t="s">
        <v>69</v>
      </c>
      <c r="O106" s="25" t="s">
        <v>129</v>
      </c>
      <c r="P106" s="24"/>
      <c r="Q106" s="24" t="s">
        <v>118</v>
      </c>
      <c r="R106" s="24" t="s">
        <v>125</v>
      </c>
      <c r="S106" s="13" t="str">
        <f t="shared" si="7"/>
        <v>キャンプ高校生Yα</v>
      </c>
      <c r="T106" s="13" t="str">
        <f t="shared" si="8"/>
        <v>キャンプ高校生</v>
      </c>
      <c r="U106" s="12">
        <v>300</v>
      </c>
      <c r="V106" s="11" t="s">
        <v>116</v>
      </c>
    </row>
    <row r="107" spans="13:22" x14ac:dyDescent="0.15">
      <c r="M107" s="13">
        <v>105</v>
      </c>
      <c r="N107" s="13" t="s">
        <v>69</v>
      </c>
      <c r="O107" s="25" t="s">
        <v>128</v>
      </c>
      <c r="P107" s="24"/>
      <c r="Q107" s="24" t="s">
        <v>118</v>
      </c>
      <c r="R107" s="24" t="s">
        <v>125</v>
      </c>
      <c r="S107" s="13" t="str">
        <f t="shared" si="7"/>
        <v>キャンプ中等教育学校生Yα</v>
      </c>
      <c r="T107" s="13" t="str">
        <f t="shared" si="8"/>
        <v>キャンプ中等教育学校生</v>
      </c>
      <c r="U107" s="12">
        <v>300</v>
      </c>
      <c r="V107" s="11" t="s">
        <v>116</v>
      </c>
    </row>
    <row r="108" spans="13:22" x14ac:dyDescent="0.15">
      <c r="M108" s="13">
        <v>106</v>
      </c>
      <c r="N108" s="13" t="s">
        <v>69</v>
      </c>
      <c r="O108" s="25" t="s">
        <v>127</v>
      </c>
      <c r="P108" s="24"/>
      <c r="Q108" s="24" t="s">
        <v>118</v>
      </c>
      <c r="R108" s="24" t="s">
        <v>125</v>
      </c>
      <c r="S108" s="13" t="str">
        <f t="shared" si="7"/>
        <v>キャンプ専修学校生、各種学校生Yα</v>
      </c>
      <c r="T108" s="13" t="str">
        <f t="shared" si="8"/>
        <v>キャンプ専修学校生、各種学校生</v>
      </c>
      <c r="U108" s="12">
        <v>300</v>
      </c>
      <c r="V108" s="11" t="s">
        <v>116</v>
      </c>
    </row>
    <row r="109" spans="13:22" x14ac:dyDescent="0.15">
      <c r="M109" s="13">
        <v>107</v>
      </c>
      <c r="N109" s="13" t="s">
        <v>69</v>
      </c>
      <c r="O109" s="25" t="s">
        <v>10</v>
      </c>
      <c r="P109" s="24"/>
      <c r="Q109" s="24" t="s">
        <v>118</v>
      </c>
      <c r="R109" s="24" t="s">
        <v>125</v>
      </c>
      <c r="S109" s="13" t="str">
        <f t="shared" si="7"/>
        <v>キャンプ大学生（短大、高専）Yα</v>
      </c>
      <c r="T109" s="13" t="str">
        <f t="shared" si="8"/>
        <v>キャンプ大学生（短大、高専）</v>
      </c>
      <c r="U109" s="12">
        <v>600</v>
      </c>
      <c r="V109" s="11" t="s">
        <v>116</v>
      </c>
    </row>
    <row r="110" spans="13:22" x14ac:dyDescent="0.15">
      <c r="M110" s="13">
        <v>108</v>
      </c>
      <c r="N110" s="13" t="s">
        <v>69</v>
      </c>
      <c r="O110" s="25" t="s">
        <v>113</v>
      </c>
      <c r="P110" s="24"/>
      <c r="Q110" s="24" t="s">
        <v>118</v>
      </c>
      <c r="R110" s="24" t="s">
        <v>125</v>
      </c>
      <c r="S110" s="13" t="str">
        <f t="shared" si="7"/>
        <v>キャンプ29歳以下Yα</v>
      </c>
      <c r="T110" s="13" t="str">
        <f t="shared" si="8"/>
        <v>キャンプ29歳以下</v>
      </c>
      <c r="U110" s="12">
        <v>1200</v>
      </c>
      <c r="V110" s="11" t="s">
        <v>116</v>
      </c>
    </row>
    <row r="111" spans="13:22" x14ac:dyDescent="0.15">
      <c r="M111" s="13">
        <v>109</v>
      </c>
      <c r="N111" s="13" t="s">
        <v>69</v>
      </c>
      <c r="O111" s="25" t="s">
        <v>112</v>
      </c>
      <c r="P111" s="24"/>
      <c r="Q111" s="24" t="s">
        <v>118</v>
      </c>
      <c r="R111" s="24" t="s">
        <v>125</v>
      </c>
      <c r="S111" s="13" t="str">
        <f t="shared" si="7"/>
        <v>キャンプ30歳以上Yα</v>
      </c>
      <c r="T111" s="13" t="str">
        <f t="shared" si="8"/>
        <v>キャンプ30歳以上</v>
      </c>
      <c r="U111" s="12">
        <v>1200</v>
      </c>
      <c r="V111" s="11" t="s">
        <v>116</v>
      </c>
    </row>
    <row r="112" spans="13:22" x14ac:dyDescent="0.15">
      <c r="M112" s="13">
        <v>110</v>
      </c>
      <c r="N112" s="13" t="s">
        <v>69</v>
      </c>
      <c r="O112" s="25" t="s">
        <v>110</v>
      </c>
      <c r="P112" s="24"/>
      <c r="Q112" s="24" t="s">
        <v>118</v>
      </c>
      <c r="R112" s="24" t="s">
        <v>125</v>
      </c>
      <c r="S112" s="13" t="str">
        <f t="shared" si="7"/>
        <v>キャンプ指導者・関係者Yα</v>
      </c>
      <c r="T112" s="13" t="str">
        <f t="shared" si="8"/>
        <v>キャンプ指導者・関係者</v>
      </c>
      <c r="U112" s="12">
        <v>600</v>
      </c>
      <c r="V112" s="11" t="s">
        <v>116</v>
      </c>
    </row>
    <row r="113" spans="13:22" x14ac:dyDescent="0.15">
      <c r="M113" s="13">
        <v>111</v>
      </c>
      <c r="N113" s="13" t="s">
        <v>69</v>
      </c>
      <c r="O113" s="23" t="s">
        <v>115</v>
      </c>
      <c r="P113" s="22"/>
      <c r="Q113" s="22" t="s">
        <v>123</v>
      </c>
      <c r="R113" s="22" t="s">
        <v>117</v>
      </c>
      <c r="S113" s="13" t="str">
        <f t="shared" si="7"/>
        <v>キャンプ未就学児（年少未満）Xβ</v>
      </c>
      <c r="T113" s="13" t="str">
        <f t="shared" si="8"/>
        <v>キャンプ未就学児（年少未満）</v>
      </c>
      <c r="U113" s="12">
        <v>0</v>
      </c>
      <c r="V113" s="11" t="s">
        <v>116</v>
      </c>
    </row>
    <row r="114" spans="13:22" x14ac:dyDescent="0.15">
      <c r="M114" s="13">
        <v>112</v>
      </c>
      <c r="N114" s="13" t="s">
        <v>69</v>
      </c>
      <c r="O114" s="23" t="s">
        <v>114</v>
      </c>
      <c r="P114" s="22"/>
      <c r="Q114" s="22" t="s">
        <v>123</v>
      </c>
      <c r="R114" s="22" t="s">
        <v>126</v>
      </c>
      <c r="S114" s="13" t="str">
        <f t="shared" si="7"/>
        <v>キャンプ未就学児（年少以上）Xβ</v>
      </c>
      <c r="T114" s="13" t="str">
        <f t="shared" si="8"/>
        <v>キャンプ未就学児（年少以上）</v>
      </c>
      <c r="U114" s="12">
        <v>300</v>
      </c>
      <c r="V114" s="11" t="s">
        <v>116</v>
      </c>
    </row>
    <row r="115" spans="13:22" x14ac:dyDescent="0.15">
      <c r="M115" s="13">
        <v>113</v>
      </c>
      <c r="N115" s="13" t="s">
        <v>69</v>
      </c>
      <c r="O115" s="23" t="s">
        <v>131</v>
      </c>
      <c r="P115" s="22"/>
      <c r="Q115" s="22" t="s">
        <v>123</v>
      </c>
      <c r="R115" s="22" t="s">
        <v>126</v>
      </c>
      <c r="S115" s="13" t="str">
        <f t="shared" si="7"/>
        <v>キャンプ小学生Xβ</v>
      </c>
      <c r="T115" s="13" t="str">
        <f t="shared" si="8"/>
        <v>キャンプ小学生</v>
      </c>
      <c r="U115" s="12">
        <v>300</v>
      </c>
      <c r="V115" s="11" t="s">
        <v>116</v>
      </c>
    </row>
    <row r="116" spans="13:22" x14ac:dyDescent="0.15">
      <c r="M116" s="13">
        <v>114</v>
      </c>
      <c r="N116" s="13" t="s">
        <v>69</v>
      </c>
      <c r="O116" s="23" t="s">
        <v>130</v>
      </c>
      <c r="P116" s="22"/>
      <c r="Q116" s="22" t="s">
        <v>123</v>
      </c>
      <c r="R116" s="22" t="s">
        <v>126</v>
      </c>
      <c r="S116" s="13" t="str">
        <f t="shared" si="7"/>
        <v>キャンプ中学生Xβ</v>
      </c>
      <c r="T116" s="13" t="str">
        <f t="shared" si="8"/>
        <v>キャンプ中学生</v>
      </c>
      <c r="U116" s="12">
        <v>300</v>
      </c>
      <c r="V116" s="11" t="s">
        <v>116</v>
      </c>
    </row>
    <row r="117" spans="13:22" x14ac:dyDescent="0.15">
      <c r="M117" s="13">
        <v>115</v>
      </c>
      <c r="N117" s="13" t="s">
        <v>69</v>
      </c>
      <c r="O117" s="23" t="s">
        <v>129</v>
      </c>
      <c r="P117" s="22"/>
      <c r="Q117" s="22" t="s">
        <v>123</v>
      </c>
      <c r="R117" s="22" t="s">
        <v>126</v>
      </c>
      <c r="S117" s="13" t="str">
        <f t="shared" si="7"/>
        <v>キャンプ高校生Xβ</v>
      </c>
      <c r="T117" s="13" t="str">
        <f t="shared" si="8"/>
        <v>キャンプ高校生</v>
      </c>
      <c r="U117" s="12">
        <v>300</v>
      </c>
      <c r="V117" s="11" t="s">
        <v>116</v>
      </c>
    </row>
    <row r="118" spans="13:22" x14ac:dyDescent="0.15">
      <c r="M118" s="13">
        <v>116</v>
      </c>
      <c r="N118" s="13" t="s">
        <v>69</v>
      </c>
      <c r="O118" s="23" t="s">
        <v>128</v>
      </c>
      <c r="P118" s="22"/>
      <c r="Q118" s="22" t="s">
        <v>123</v>
      </c>
      <c r="R118" s="22" t="s">
        <v>126</v>
      </c>
      <c r="S118" s="13" t="str">
        <f t="shared" si="7"/>
        <v>キャンプ中等教育学校生Xβ</v>
      </c>
      <c r="T118" s="13" t="str">
        <f t="shared" si="8"/>
        <v>キャンプ中等教育学校生</v>
      </c>
      <c r="U118" s="12">
        <v>300</v>
      </c>
      <c r="V118" s="11" t="s">
        <v>116</v>
      </c>
    </row>
    <row r="119" spans="13:22" x14ac:dyDescent="0.15">
      <c r="M119" s="13">
        <v>117</v>
      </c>
      <c r="N119" s="13" t="s">
        <v>69</v>
      </c>
      <c r="O119" s="23" t="s">
        <v>127</v>
      </c>
      <c r="P119" s="22"/>
      <c r="Q119" s="22" t="s">
        <v>123</v>
      </c>
      <c r="R119" s="22" t="s">
        <v>126</v>
      </c>
      <c r="S119" s="13" t="str">
        <f t="shared" si="7"/>
        <v>キャンプ専修学校生、各種学校生Xβ</v>
      </c>
      <c r="T119" s="13" t="str">
        <f t="shared" si="8"/>
        <v>キャンプ専修学校生、各種学校生</v>
      </c>
      <c r="U119" s="12">
        <v>300</v>
      </c>
      <c r="V119" s="11" t="s">
        <v>116</v>
      </c>
    </row>
    <row r="120" spans="13:22" x14ac:dyDescent="0.15">
      <c r="M120" s="13">
        <v>118</v>
      </c>
      <c r="N120" s="13" t="s">
        <v>69</v>
      </c>
      <c r="O120" s="23" t="s">
        <v>10</v>
      </c>
      <c r="P120" s="22"/>
      <c r="Q120" s="22" t="s">
        <v>123</v>
      </c>
      <c r="R120" s="22" t="s">
        <v>126</v>
      </c>
      <c r="S120" s="13" t="str">
        <f t="shared" si="7"/>
        <v>キャンプ大学生（短大、高専）Xβ</v>
      </c>
      <c r="T120" s="13" t="str">
        <f t="shared" si="8"/>
        <v>キャンプ大学生（短大、高専）</v>
      </c>
      <c r="U120" s="12">
        <v>600</v>
      </c>
      <c r="V120" s="11" t="s">
        <v>116</v>
      </c>
    </row>
    <row r="121" spans="13:22" x14ac:dyDescent="0.15">
      <c r="M121" s="13">
        <v>119</v>
      </c>
      <c r="N121" s="13" t="s">
        <v>69</v>
      </c>
      <c r="O121" s="23" t="s">
        <v>113</v>
      </c>
      <c r="P121" s="22"/>
      <c r="Q121" s="22" t="s">
        <v>123</v>
      </c>
      <c r="R121" s="22" t="s">
        <v>126</v>
      </c>
      <c r="S121" s="13" t="str">
        <f t="shared" si="7"/>
        <v>キャンプ29歳以下Xβ</v>
      </c>
      <c r="T121" s="13" t="str">
        <f t="shared" si="8"/>
        <v>キャンプ29歳以下</v>
      </c>
      <c r="U121" s="12">
        <v>1200</v>
      </c>
      <c r="V121" s="11" t="s">
        <v>116</v>
      </c>
    </row>
    <row r="122" spans="13:22" x14ac:dyDescent="0.15">
      <c r="M122" s="13">
        <v>120</v>
      </c>
      <c r="N122" s="13" t="s">
        <v>69</v>
      </c>
      <c r="O122" s="23" t="s">
        <v>112</v>
      </c>
      <c r="P122" s="22"/>
      <c r="Q122" s="22" t="s">
        <v>123</v>
      </c>
      <c r="R122" s="22" t="s">
        <v>126</v>
      </c>
      <c r="S122" s="13" t="str">
        <f t="shared" si="7"/>
        <v>キャンプ30歳以上Xβ</v>
      </c>
      <c r="T122" s="13" t="str">
        <f t="shared" si="8"/>
        <v>キャンプ30歳以上</v>
      </c>
      <c r="U122" s="12">
        <v>1200</v>
      </c>
      <c r="V122" s="11" t="s">
        <v>116</v>
      </c>
    </row>
    <row r="123" spans="13:22" x14ac:dyDescent="0.15">
      <c r="M123" s="13">
        <v>121</v>
      </c>
      <c r="N123" s="13" t="s">
        <v>69</v>
      </c>
      <c r="O123" s="23" t="s">
        <v>110</v>
      </c>
      <c r="P123" s="22"/>
      <c r="Q123" s="22" t="s">
        <v>123</v>
      </c>
      <c r="R123" s="22" t="s">
        <v>126</v>
      </c>
      <c r="S123" s="13" t="str">
        <f t="shared" si="7"/>
        <v>キャンプ指導者・関係者Xβ</v>
      </c>
      <c r="T123" s="13" t="str">
        <f t="shared" si="8"/>
        <v>キャンプ指導者・関係者</v>
      </c>
      <c r="U123" s="12">
        <v>600</v>
      </c>
      <c r="V123" s="11" t="s">
        <v>116</v>
      </c>
    </row>
    <row r="124" spans="13:22" x14ac:dyDescent="0.15">
      <c r="M124" s="13">
        <v>122</v>
      </c>
      <c r="N124" s="13" t="s">
        <v>69</v>
      </c>
      <c r="O124" s="20" t="s">
        <v>115</v>
      </c>
      <c r="P124" s="19"/>
      <c r="Q124" s="19" t="s">
        <v>118</v>
      </c>
      <c r="R124" s="19" t="s">
        <v>126</v>
      </c>
      <c r="S124" s="13" t="str">
        <f t="shared" si="7"/>
        <v>キャンプ未就学児（年少未満）Yβ</v>
      </c>
      <c r="T124" s="13" t="str">
        <f t="shared" si="8"/>
        <v>キャンプ未就学児（年少未満）</v>
      </c>
      <c r="U124" s="12">
        <v>0</v>
      </c>
      <c r="V124" s="11" t="s">
        <v>116</v>
      </c>
    </row>
    <row r="125" spans="13:22" x14ac:dyDescent="0.15">
      <c r="M125" s="13">
        <v>123</v>
      </c>
      <c r="N125" s="13" t="s">
        <v>69</v>
      </c>
      <c r="O125" s="20" t="s">
        <v>114</v>
      </c>
      <c r="P125" s="19"/>
      <c r="Q125" s="19" t="s">
        <v>118</v>
      </c>
      <c r="R125" s="19" t="s">
        <v>126</v>
      </c>
      <c r="S125" s="13" t="str">
        <f t="shared" si="7"/>
        <v>キャンプ未就学児（年少以上）Yβ</v>
      </c>
      <c r="T125" s="13" t="str">
        <f t="shared" si="8"/>
        <v>キャンプ未就学児（年少以上）</v>
      </c>
      <c r="U125" s="12">
        <v>300</v>
      </c>
      <c r="V125" s="11" t="s">
        <v>116</v>
      </c>
    </row>
    <row r="126" spans="13:22" x14ac:dyDescent="0.15">
      <c r="M126" s="13">
        <v>124</v>
      </c>
      <c r="N126" s="13" t="s">
        <v>69</v>
      </c>
      <c r="O126" s="20" t="s">
        <v>131</v>
      </c>
      <c r="P126" s="19"/>
      <c r="Q126" s="19" t="s">
        <v>118</v>
      </c>
      <c r="R126" s="19" t="s">
        <v>126</v>
      </c>
      <c r="S126" s="13" t="str">
        <f t="shared" si="7"/>
        <v>キャンプ小学生Yβ</v>
      </c>
      <c r="T126" s="13" t="str">
        <f t="shared" si="8"/>
        <v>キャンプ小学生</v>
      </c>
      <c r="U126" s="12">
        <v>300</v>
      </c>
      <c r="V126" s="11" t="s">
        <v>116</v>
      </c>
    </row>
    <row r="127" spans="13:22" x14ac:dyDescent="0.15">
      <c r="M127" s="13">
        <v>125</v>
      </c>
      <c r="N127" s="13" t="s">
        <v>69</v>
      </c>
      <c r="O127" s="20" t="s">
        <v>130</v>
      </c>
      <c r="P127" s="19"/>
      <c r="Q127" s="19" t="s">
        <v>118</v>
      </c>
      <c r="R127" s="19" t="s">
        <v>126</v>
      </c>
      <c r="S127" s="13" t="str">
        <f t="shared" si="7"/>
        <v>キャンプ中学生Yβ</v>
      </c>
      <c r="T127" s="13" t="str">
        <f t="shared" si="8"/>
        <v>キャンプ中学生</v>
      </c>
      <c r="U127" s="12">
        <v>300</v>
      </c>
      <c r="V127" s="11" t="s">
        <v>116</v>
      </c>
    </row>
    <row r="128" spans="13:22" x14ac:dyDescent="0.15">
      <c r="M128" s="13">
        <v>126</v>
      </c>
      <c r="N128" s="13" t="s">
        <v>69</v>
      </c>
      <c r="O128" s="20" t="s">
        <v>129</v>
      </c>
      <c r="P128" s="19"/>
      <c r="Q128" s="19" t="s">
        <v>118</v>
      </c>
      <c r="R128" s="19" t="s">
        <v>126</v>
      </c>
      <c r="S128" s="13" t="str">
        <f t="shared" si="7"/>
        <v>キャンプ高校生Yβ</v>
      </c>
      <c r="T128" s="13" t="str">
        <f t="shared" si="8"/>
        <v>キャンプ高校生</v>
      </c>
      <c r="U128" s="12">
        <v>300</v>
      </c>
      <c r="V128" s="11" t="s">
        <v>116</v>
      </c>
    </row>
    <row r="129" spans="13:22" x14ac:dyDescent="0.15">
      <c r="M129" s="13">
        <v>127</v>
      </c>
      <c r="N129" s="13" t="s">
        <v>69</v>
      </c>
      <c r="O129" s="20" t="s">
        <v>128</v>
      </c>
      <c r="P129" s="19"/>
      <c r="Q129" s="19" t="s">
        <v>118</v>
      </c>
      <c r="R129" s="19" t="s">
        <v>126</v>
      </c>
      <c r="S129" s="13" t="str">
        <f t="shared" si="7"/>
        <v>キャンプ中等教育学校生Yβ</v>
      </c>
      <c r="T129" s="13" t="str">
        <f t="shared" si="8"/>
        <v>キャンプ中等教育学校生</v>
      </c>
      <c r="U129" s="12">
        <v>300</v>
      </c>
      <c r="V129" s="11" t="s">
        <v>116</v>
      </c>
    </row>
    <row r="130" spans="13:22" x14ac:dyDescent="0.15">
      <c r="M130" s="13">
        <v>128</v>
      </c>
      <c r="N130" s="13" t="s">
        <v>69</v>
      </c>
      <c r="O130" s="20" t="s">
        <v>127</v>
      </c>
      <c r="P130" s="19"/>
      <c r="Q130" s="19" t="s">
        <v>118</v>
      </c>
      <c r="R130" s="19" t="s">
        <v>126</v>
      </c>
      <c r="S130" s="13" t="str">
        <f t="shared" si="7"/>
        <v>キャンプ専修学校生、各種学校生Yβ</v>
      </c>
      <c r="T130" s="13" t="str">
        <f t="shared" si="8"/>
        <v>キャンプ専修学校生、各種学校生</v>
      </c>
      <c r="U130" s="12">
        <v>300</v>
      </c>
      <c r="V130" s="11" t="s">
        <v>116</v>
      </c>
    </row>
    <row r="131" spans="13:22" x14ac:dyDescent="0.15">
      <c r="M131" s="13">
        <v>129</v>
      </c>
      <c r="N131" s="13" t="s">
        <v>69</v>
      </c>
      <c r="O131" s="20" t="s">
        <v>10</v>
      </c>
      <c r="P131" s="19"/>
      <c r="Q131" s="19" t="s">
        <v>118</v>
      </c>
      <c r="R131" s="19" t="s">
        <v>126</v>
      </c>
      <c r="S131" s="13" t="str">
        <f t="shared" ref="S131:S162" si="9">N131&amp;O131&amp;P131&amp;Q131&amp;R131</f>
        <v>キャンプ大学生（短大、高専）Yβ</v>
      </c>
      <c r="T131" s="13" t="str">
        <f t="shared" ref="T131:T162" si="10">N131&amp;O131</f>
        <v>キャンプ大学生（短大、高専）</v>
      </c>
      <c r="U131" s="12">
        <v>600</v>
      </c>
      <c r="V131" s="11" t="s">
        <v>116</v>
      </c>
    </row>
    <row r="132" spans="13:22" x14ac:dyDescent="0.15">
      <c r="M132" s="13">
        <v>130</v>
      </c>
      <c r="N132" s="13" t="s">
        <v>69</v>
      </c>
      <c r="O132" s="20" t="s">
        <v>113</v>
      </c>
      <c r="P132" s="19"/>
      <c r="Q132" s="19" t="s">
        <v>118</v>
      </c>
      <c r="R132" s="19" t="s">
        <v>126</v>
      </c>
      <c r="S132" s="13" t="str">
        <f t="shared" si="9"/>
        <v>キャンプ29歳以下Yβ</v>
      </c>
      <c r="T132" s="13" t="str">
        <f t="shared" si="10"/>
        <v>キャンプ29歳以下</v>
      </c>
      <c r="U132" s="12">
        <v>1200</v>
      </c>
      <c r="V132" s="11" t="s">
        <v>116</v>
      </c>
    </row>
    <row r="133" spans="13:22" x14ac:dyDescent="0.15">
      <c r="M133" s="13">
        <v>131</v>
      </c>
      <c r="N133" s="13" t="s">
        <v>69</v>
      </c>
      <c r="O133" s="20" t="s">
        <v>112</v>
      </c>
      <c r="P133" s="19"/>
      <c r="Q133" s="19" t="s">
        <v>118</v>
      </c>
      <c r="R133" s="19" t="s">
        <v>126</v>
      </c>
      <c r="S133" s="13" t="str">
        <f t="shared" si="9"/>
        <v>キャンプ30歳以上Yβ</v>
      </c>
      <c r="T133" s="13" t="str">
        <f t="shared" si="10"/>
        <v>キャンプ30歳以上</v>
      </c>
      <c r="U133" s="12">
        <v>1200</v>
      </c>
      <c r="V133" s="11" t="s">
        <v>116</v>
      </c>
    </row>
    <row r="134" spans="13:22" x14ac:dyDescent="0.15">
      <c r="M134" s="13">
        <v>132</v>
      </c>
      <c r="N134" s="13" t="s">
        <v>69</v>
      </c>
      <c r="O134" s="20" t="s">
        <v>110</v>
      </c>
      <c r="P134" s="19"/>
      <c r="Q134" s="19" t="s">
        <v>118</v>
      </c>
      <c r="R134" s="19" t="s">
        <v>126</v>
      </c>
      <c r="S134" s="13" t="str">
        <f t="shared" si="9"/>
        <v>キャンプ指導者・関係者Yβ</v>
      </c>
      <c r="T134" s="13" t="str">
        <f t="shared" si="10"/>
        <v>キャンプ指導者・関係者</v>
      </c>
      <c r="U134" s="12">
        <v>600</v>
      </c>
      <c r="V134" s="11" t="s">
        <v>116</v>
      </c>
    </row>
    <row r="135" spans="13:22" x14ac:dyDescent="0.15">
      <c r="M135" s="13">
        <v>133</v>
      </c>
      <c r="N135" s="13" t="s">
        <v>69</v>
      </c>
      <c r="O135" s="14" t="s">
        <v>115</v>
      </c>
      <c r="P135" s="15" t="s">
        <v>119</v>
      </c>
      <c r="Q135" s="15" t="s">
        <v>123</v>
      </c>
      <c r="R135" s="15" t="s">
        <v>125</v>
      </c>
      <c r="S135" s="13" t="str">
        <f t="shared" si="9"/>
        <v>キャンプ未就学児（年少未満）減免Xα</v>
      </c>
      <c r="T135" s="13" t="str">
        <f t="shared" si="10"/>
        <v>キャンプ未就学児（年少未満）</v>
      </c>
      <c r="U135" s="21" t="s">
        <v>121</v>
      </c>
      <c r="V135" s="11" t="s">
        <v>116</v>
      </c>
    </row>
    <row r="136" spans="13:22" x14ac:dyDescent="0.15">
      <c r="M136" s="13">
        <v>134</v>
      </c>
      <c r="N136" s="13" t="s">
        <v>69</v>
      </c>
      <c r="O136" s="14" t="s">
        <v>114</v>
      </c>
      <c r="P136" s="15" t="s">
        <v>119</v>
      </c>
      <c r="Q136" s="15" t="s">
        <v>123</v>
      </c>
      <c r="R136" s="15" t="s">
        <v>124</v>
      </c>
      <c r="S136" s="13" t="str">
        <f t="shared" si="9"/>
        <v>キャンプ未就学児（年少以上）減免Xα</v>
      </c>
      <c r="T136" s="13" t="str">
        <f t="shared" si="10"/>
        <v>キャンプ未就学児（年少以上）</v>
      </c>
      <c r="U136" s="21" t="s">
        <v>121</v>
      </c>
      <c r="V136" s="11" t="s">
        <v>116</v>
      </c>
    </row>
    <row r="137" spans="13:22" x14ac:dyDescent="0.15">
      <c r="M137" s="13">
        <v>135</v>
      </c>
      <c r="N137" s="13" t="s">
        <v>69</v>
      </c>
      <c r="O137" s="14" t="s">
        <v>12</v>
      </c>
      <c r="P137" s="15" t="s">
        <v>119</v>
      </c>
      <c r="Q137" s="15" t="s">
        <v>123</v>
      </c>
      <c r="R137" s="15" t="s">
        <v>124</v>
      </c>
      <c r="S137" s="13" t="str">
        <f t="shared" si="9"/>
        <v>キャンプ小学生減免Xα</v>
      </c>
      <c r="T137" s="13" t="str">
        <f t="shared" si="10"/>
        <v>キャンプ小学生</v>
      </c>
      <c r="U137" s="21" t="s">
        <v>121</v>
      </c>
      <c r="V137" s="11" t="s">
        <v>116</v>
      </c>
    </row>
    <row r="138" spans="13:22" x14ac:dyDescent="0.15">
      <c r="M138" s="13">
        <v>136</v>
      </c>
      <c r="N138" s="13" t="s">
        <v>69</v>
      </c>
      <c r="O138" s="14" t="s">
        <v>13</v>
      </c>
      <c r="P138" s="15" t="s">
        <v>119</v>
      </c>
      <c r="Q138" s="15" t="s">
        <v>123</v>
      </c>
      <c r="R138" s="15" t="s">
        <v>124</v>
      </c>
      <c r="S138" s="13" t="str">
        <f t="shared" si="9"/>
        <v>キャンプ中学生減免Xα</v>
      </c>
      <c r="T138" s="13" t="str">
        <f t="shared" si="10"/>
        <v>キャンプ中学生</v>
      </c>
      <c r="U138" s="21" t="s">
        <v>121</v>
      </c>
      <c r="V138" s="11" t="s">
        <v>116</v>
      </c>
    </row>
    <row r="139" spans="13:22" x14ac:dyDescent="0.15">
      <c r="M139" s="13">
        <v>137</v>
      </c>
      <c r="N139" s="13" t="s">
        <v>69</v>
      </c>
      <c r="O139" s="14" t="s">
        <v>14</v>
      </c>
      <c r="P139" s="15" t="s">
        <v>119</v>
      </c>
      <c r="Q139" s="15" t="s">
        <v>123</v>
      </c>
      <c r="R139" s="15" t="s">
        <v>124</v>
      </c>
      <c r="S139" s="13" t="str">
        <f t="shared" si="9"/>
        <v>キャンプ高校生減免Xα</v>
      </c>
      <c r="T139" s="13" t="str">
        <f t="shared" si="10"/>
        <v>キャンプ高校生</v>
      </c>
      <c r="U139" s="21" t="s">
        <v>121</v>
      </c>
      <c r="V139" s="11" t="s">
        <v>116</v>
      </c>
    </row>
    <row r="140" spans="13:22" x14ac:dyDescent="0.15">
      <c r="M140" s="13">
        <v>138</v>
      </c>
      <c r="N140" s="13" t="s">
        <v>69</v>
      </c>
      <c r="O140" s="14" t="s">
        <v>15</v>
      </c>
      <c r="P140" s="15" t="s">
        <v>119</v>
      </c>
      <c r="Q140" s="15" t="s">
        <v>123</v>
      </c>
      <c r="R140" s="15" t="s">
        <v>124</v>
      </c>
      <c r="S140" s="13" t="str">
        <f t="shared" si="9"/>
        <v>キャンプ中等教育学校生減免Xα</v>
      </c>
      <c r="T140" s="13" t="str">
        <f t="shared" si="10"/>
        <v>キャンプ中等教育学校生</v>
      </c>
      <c r="U140" s="21" t="s">
        <v>121</v>
      </c>
      <c r="V140" s="11" t="s">
        <v>116</v>
      </c>
    </row>
    <row r="141" spans="13:22" x14ac:dyDescent="0.15">
      <c r="M141" s="13">
        <v>139</v>
      </c>
      <c r="N141" s="13" t="s">
        <v>69</v>
      </c>
      <c r="O141" s="14" t="s">
        <v>16</v>
      </c>
      <c r="P141" s="15" t="s">
        <v>119</v>
      </c>
      <c r="Q141" s="15" t="s">
        <v>123</v>
      </c>
      <c r="R141" s="15" t="s">
        <v>124</v>
      </c>
      <c r="S141" s="13" t="str">
        <f t="shared" si="9"/>
        <v>キャンプ専修学校生、各種学校生減免Xα</v>
      </c>
      <c r="T141" s="13" t="str">
        <f t="shared" si="10"/>
        <v>キャンプ専修学校生、各種学校生</v>
      </c>
      <c r="U141" s="21" t="s">
        <v>121</v>
      </c>
      <c r="V141" s="11" t="s">
        <v>116</v>
      </c>
    </row>
    <row r="142" spans="13:22" x14ac:dyDescent="0.15">
      <c r="M142" s="13">
        <v>140</v>
      </c>
      <c r="N142" s="13" t="s">
        <v>69</v>
      </c>
      <c r="O142" s="14" t="s">
        <v>10</v>
      </c>
      <c r="P142" s="15" t="s">
        <v>119</v>
      </c>
      <c r="Q142" s="15" t="s">
        <v>123</v>
      </c>
      <c r="R142" s="15" t="s">
        <v>124</v>
      </c>
      <c r="S142" s="13" t="str">
        <f t="shared" si="9"/>
        <v>キャンプ大学生（短大、高専）減免Xα</v>
      </c>
      <c r="T142" s="13" t="str">
        <f t="shared" si="10"/>
        <v>キャンプ大学生（短大、高専）</v>
      </c>
      <c r="U142" s="21" t="s">
        <v>121</v>
      </c>
      <c r="V142" s="11" t="s">
        <v>116</v>
      </c>
    </row>
    <row r="143" spans="13:22" x14ac:dyDescent="0.15">
      <c r="M143" s="13">
        <v>141</v>
      </c>
      <c r="N143" s="13" t="s">
        <v>69</v>
      </c>
      <c r="O143" s="14" t="s">
        <v>113</v>
      </c>
      <c r="P143" s="15" t="s">
        <v>119</v>
      </c>
      <c r="Q143" s="15" t="s">
        <v>123</v>
      </c>
      <c r="R143" s="15" t="s">
        <v>124</v>
      </c>
      <c r="S143" s="13" t="str">
        <f t="shared" si="9"/>
        <v>キャンプ29歳以下減免Xα</v>
      </c>
      <c r="T143" s="13" t="str">
        <f t="shared" si="10"/>
        <v>キャンプ29歳以下</v>
      </c>
      <c r="U143" s="12">
        <v>300</v>
      </c>
      <c r="V143" s="11" t="s">
        <v>116</v>
      </c>
    </row>
    <row r="144" spans="13:22" x14ac:dyDescent="0.15">
      <c r="M144" s="13">
        <v>142</v>
      </c>
      <c r="N144" s="13" t="s">
        <v>69</v>
      </c>
      <c r="O144" s="14" t="s">
        <v>112</v>
      </c>
      <c r="P144" s="15" t="s">
        <v>119</v>
      </c>
      <c r="Q144" s="15" t="s">
        <v>123</v>
      </c>
      <c r="R144" s="15" t="s">
        <v>124</v>
      </c>
      <c r="S144" s="13" t="str">
        <f t="shared" si="9"/>
        <v>キャンプ30歳以上減免Xα</v>
      </c>
      <c r="T144" s="13" t="str">
        <f t="shared" si="10"/>
        <v>キャンプ30歳以上</v>
      </c>
      <c r="U144" s="12">
        <v>300</v>
      </c>
      <c r="V144" s="11" t="s">
        <v>116</v>
      </c>
    </row>
    <row r="145" spans="13:22" x14ac:dyDescent="0.15">
      <c r="M145" s="13">
        <v>143</v>
      </c>
      <c r="N145" s="13" t="s">
        <v>69</v>
      </c>
      <c r="O145" s="14" t="s">
        <v>110</v>
      </c>
      <c r="P145" s="15" t="s">
        <v>119</v>
      </c>
      <c r="Q145" s="15" t="s">
        <v>123</v>
      </c>
      <c r="R145" s="15" t="s">
        <v>124</v>
      </c>
      <c r="S145" s="13" t="str">
        <f t="shared" si="9"/>
        <v>キャンプ指導者・関係者減免Xα</v>
      </c>
      <c r="T145" s="13" t="str">
        <f t="shared" si="10"/>
        <v>キャンプ指導者・関係者</v>
      </c>
      <c r="U145" s="12">
        <v>300</v>
      </c>
      <c r="V145" s="11" t="s">
        <v>116</v>
      </c>
    </row>
    <row r="146" spans="13:22" x14ac:dyDescent="0.15">
      <c r="M146" s="13">
        <v>144</v>
      </c>
      <c r="N146" s="13" t="s">
        <v>69</v>
      </c>
      <c r="O146" s="25" t="s">
        <v>115</v>
      </c>
      <c r="P146" s="24" t="s">
        <v>119</v>
      </c>
      <c r="Q146" s="24" t="s">
        <v>118</v>
      </c>
      <c r="R146" s="24" t="s">
        <v>124</v>
      </c>
      <c r="S146" s="13" t="str">
        <f t="shared" si="9"/>
        <v>キャンプ未就学児（年少未満）減免Yα</v>
      </c>
      <c r="T146" s="13" t="str">
        <f t="shared" si="10"/>
        <v>キャンプ未就学児（年少未満）</v>
      </c>
      <c r="U146" s="21" t="s">
        <v>121</v>
      </c>
      <c r="V146" s="11" t="s">
        <v>116</v>
      </c>
    </row>
    <row r="147" spans="13:22" x14ac:dyDescent="0.15">
      <c r="M147" s="13">
        <v>145</v>
      </c>
      <c r="N147" s="13" t="s">
        <v>69</v>
      </c>
      <c r="O147" s="25" t="s">
        <v>114</v>
      </c>
      <c r="P147" s="24" t="s">
        <v>119</v>
      </c>
      <c r="Q147" s="24" t="s">
        <v>118</v>
      </c>
      <c r="R147" s="24" t="s">
        <v>124</v>
      </c>
      <c r="S147" s="13" t="str">
        <f t="shared" si="9"/>
        <v>キャンプ未就学児（年少以上）減免Yα</v>
      </c>
      <c r="T147" s="13" t="str">
        <f t="shared" si="10"/>
        <v>キャンプ未就学児（年少以上）</v>
      </c>
      <c r="U147" s="21" t="s">
        <v>121</v>
      </c>
      <c r="V147" s="11" t="s">
        <v>116</v>
      </c>
    </row>
    <row r="148" spans="13:22" x14ac:dyDescent="0.15">
      <c r="M148" s="13">
        <v>146</v>
      </c>
      <c r="N148" s="13" t="s">
        <v>69</v>
      </c>
      <c r="O148" s="25" t="s">
        <v>12</v>
      </c>
      <c r="P148" s="24" t="s">
        <v>119</v>
      </c>
      <c r="Q148" s="24" t="s">
        <v>118</v>
      </c>
      <c r="R148" s="24" t="s">
        <v>124</v>
      </c>
      <c r="S148" s="13" t="str">
        <f t="shared" si="9"/>
        <v>キャンプ小学生減免Yα</v>
      </c>
      <c r="T148" s="13" t="str">
        <f t="shared" si="10"/>
        <v>キャンプ小学生</v>
      </c>
      <c r="U148" s="21" t="s">
        <v>121</v>
      </c>
      <c r="V148" s="11" t="s">
        <v>116</v>
      </c>
    </row>
    <row r="149" spans="13:22" x14ac:dyDescent="0.15">
      <c r="M149" s="13">
        <v>147</v>
      </c>
      <c r="N149" s="13" t="s">
        <v>69</v>
      </c>
      <c r="O149" s="25" t="s">
        <v>13</v>
      </c>
      <c r="P149" s="24" t="s">
        <v>119</v>
      </c>
      <c r="Q149" s="24" t="s">
        <v>118</v>
      </c>
      <c r="R149" s="24" t="s">
        <v>124</v>
      </c>
      <c r="S149" s="13" t="str">
        <f t="shared" si="9"/>
        <v>キャンプ中学生減免Yα</v>
      </c>
      <c r="T149" s="13" t="str">
        <f t="shared" si="10"/>
        <v>キャンプ中学生</v>
      </c>
      <c r="U149" s="21" t="s">
        <v>121</v>
      </c>
      <c r="V149" s="11" t="s">
        <v>116</v>
      </c>
    </row>
    <row r="150" spans="13:22" x14ac:dyDescent="0.15">
      <c r="M150" s="13">
        <v>148</v>
      </c>
      <c r="N150" s="13" t="s">
        <v>69</v>
      </c>
      <c r="O150" s="25" t="s">
        <v>14</v>
      </c>
      <c r="P150" s="24" t="s">
        <v>119</v>
      </c>
      <c r="Q150" s="24" t="s">
        <v>118</v>
      </c>
      <c r="R150" s="24" t="s">
        <v>124</v>
      </c>
      <c r="S150" s="13" t="str">
        <f t="shared" si="9"/>
        <v>キャンプ高校生減免Yα</v>
      </c>
      <c r="T150" s="13" t="str">
        <f t="shared" si="10"/>
        <v>キャンプ高校生</v>
      </c>
      <c r="U150" s="21" t="s">
        <v>121</v>
      </c>
      <c r="V150" s="11" t="s">
        <v>116</v>
      </c>
    </row>
    <row r="151" spans="13:22" x14ac:dyDescent="0.15">
      <c r="M151" s="13">
        <v>149</v>
      </c>
      <c r="N151" s="13" t="s">
        <v>69</v>
      </c>
      <c r="O151" s="25" t="s">
        <v>15</v>
      </c>
      <c r="P151" s="24" t="s">
        <v>119</v>
      </c>
      <c r="Q151" s="24" t="s">
        <v>118</v>
      </c>
      <c r="R151" s="24" t="s">
        <v>124</v>
      </c>
      <c r="S151" s="13" t="str">
        <f t="shared" si="9"/>
        <v>キャンプ中等教育学校生減免Yα</v>
      </c>
      <c r="T151" s="13" t="str">
        <f t="shared" si="10"/>
        <v>キャンプ中等教育学校生</v>
      </c>
      <c r="U151" s="21" t="s">
        <v>121</v>
      </c>
      <c r="V151" s="11" t="s">
        <v>116</v>
      </c>
    </row>
    <row r="152" spans="13:22" x14ac:dyDescent="0.15">
      <c r="M152" s="13">
        <v>150</v>
      </c>
      <c r="N152" s="13" t="s">
        <v>69</v>
      </c>
      <c r="O152" s="25" t="s">
        <v>16</v>
      </c>
      <c r="P152" s="24" t="s">
        <v>119</v>
      </c>
      <c r="Q152" s="24" t="s">
        <v>118</v>
      </c>
      <c r="R152" s="24" t="s">
        <v>124</v>
      </c>
      <c r="S152" s="13" t="str">
        <f t="shared" si="9"/>
        <v>キャンプ専修学校生、各種学校生減免Yα</v>
      </c>
      <c r="T152" s="13" t="str">
        <f t="shared" si="10"/>
        <v>キャンプ専修学校生、各種学校生</v>
      </c>
      <c r="U152" s="21" t="s">
        <v>121</v>
      </c>
      <c r="V152" s="11" t="s">
        <v>116</v>
      </c>
    </row>
    <row r="153" spans="13:22" x14ac:dyDescent="0.15">
      <c r="M153" s="13">
        <v>151</v>
      </c>
      <c r="N153" s="13" t="s">
        <v>69</v>
      </c>
      <c r="O153" s="25" t="s">
        <v>10</v>
      </c>
      <c r="P153" s="24" t="s">
        <v>119</v>
      </c>
      <c r="Q153" s="24" t="s">
        <v>118</v>
      </c>
      <c r="R153" s="24" t="s">
        <v>124</v>
      </c>
      <c r="S153" s="13" t="str">
        <f t="shared" si="9"/>
        <v>キャンプ大学生（短大、高専）減免Yα</v>
      </c>
      <c r="T153" s="13" t="str">
        <f t="shared" si="10"/>
        <v>キャンプ大学生（短大、高専）</v>
      </c>
      <c r="U153" s="21" t="s">
        <v>121</v>
      </c>
      <c r="V153" s="11" t="s">
        <v>116</v>
      </c>
    </row>
    <row r="154" spans="13:22" x14ac:dyDescent="0.15">
      <c r="M154" s="13">
        <v>152</v>
      </c>
      <c r="N154" s="13" t="s">
        <v>69</v>
      </c>
      <c r="O154" s="25" t="s">
        <v>113</v>
      </c>
      <c r="P154" s="24" t="s">
        <v>119</v>
      </c>
      <c r="Q154" s="24" t="s">
        <v>118</v>
      </c>
      <c r="R154" s="24" t="s">
        <v>124</v>
      </c>
      <c r="S154" s="13" t="str">
        <f t="shared" si="9"/>
        <v>キャンプ29歳以下減免Yα</v>
      </c>
      <c r="T154" s="13" t="str">
        <f t="shared" si="10"/>
        <v>キャンプ29歳以下</v>
      </c>
      <c r="U154" s="12">
        <v>300</v>
      </c>
      <c r="V154" s="11" t="s">
        <v>116</v>
      </c>
    </row>
    <row r="155" spans="13:22" x14ac:dyDescent="0.15">
      <c r="M155" s="13">
        <v>153</v>
      </c>
      <c r="N155" s="13" t="s">
        <v>69</v>
      </c>
      <c r="O155" s="25" t="s">
        <v>112</v>
      </c>
      <c r="P155" s="24" t="s">
        <v>119</v>
      </c>
      <c r="Q155" s="24" t="s">
        <v>118</v>
      </c>
      <c r="R155" s="24" t="s">
        <v>124</v>
      </c>
      <c r="S155" s="13" t="str">
        <f t="shared" si="9"/>
        <v>キャンプ30歳以上減免Yα</v>
      </c>
      <c r="T155" s="13" t="str">
        <f t="shared" si="10"/>
        <v>キャンプ30歳以上</v>
      </c>
      <c r="U155" s="12">
        <v>300</v>
      </c>
      <c r="V155" s="11" t="s">
        <v>116</v>
      </c>
    </row>
    <row r="156" spans="13:22" x14ac:dyDescent="0.15">
      <c r="M156" s="13">
        <v>154</v>
      </c>
      <c r="N156" s="13" t="s">
        <v>69</v>
      </c>
      <c r="O156" s="25" t="s">
        <v>110</v>
      </c>
      <c r="P156" s="24" t="s">
        <v>119</v>
      </c>
      <c r="Q156" s="24" t="s">
        <v>118</v>
      </c>
      <c r="R156" s="24" t="s">
        <v>124</v>
      </c>
      <c r="S156" s="13" t="str">
        <f t="shared" si="9"/>
        <v>キャンプ指導者・関係者減免Yα</v>
      </c>
      <c r="T156" s="13" t="str">
        <f t="shared" si="10"/>
        <v>キャンプ指導者・関係者</v>
      </c>
      <c r="U156" s="12">
        <v>300</v>
      </c>
      <c r="V156" s="11" t="s">
        <v>116</v>
      </c>
    </row>
    <row r="157" spans="13:22" x14ac:dyDescent="0.15">
      <c r="M157" s="13">
        <v>155</v>
      </c>
      <c r="N157" s="13" t="s">
        <v>69</v>
      </c>
      <c r="O157" s="23" t="s">
        <v>115</v>
      </c>
      <c r="P157" s="22" t="s">
        <v>119</v>
      </c>
      <c r="Q157" s="22" t="s">
        <v>123</v>
      </c>
      <c r="R157" s="22" t="s">
        <v>117</v>
      </c>
      <c r="S157" s="13" t="str">
        <f t="shared" si="9"/>
        <v>キャンプ未就学児（年少未満）減免Xβ</v>
      </c>
      <c r="T157" s="13" t="str">
        <f t="shared" si="10"/>
        <v>キャンプ未就学児（年少未満）</v>
      </c>
      <c r="U157" s="21" t="s">
        <v>121</v>
      </c>
      <c r="V157" s="11" t="s">
        <v>116</v>
      </c>
    </row>
    <row r="158" spans="13:22" x14ac:dyDescent="0.15">
      <c r="M158" s="13">
        <v>156</v>
      </c>
      <c r="N158" s="13" t="s">
        <v>69</v>
      </c>
      <c r="O158" s="23" t="s">
        <v>114</v>
      </c>
      <c r="P158" s="22" t="s">
        <v>119</v>
      </c>
      <c r="Q158" s="22" t="s">
        <v>123</v>
      </c>
      <c r="R158" s="22" t="s">
        <v>117</v>
      </c>
      <c r="S158" s="13" t="str">
        <f t="shared" si="9"/>
        <v>キャンプ未就学児（年少以上）減免Xβ</v>
      </c>
      <c r="T158" s="13" t="str">
        <f t="shared" si="10"/>
        <v>キャンプ未就学児（年少以上）</v>
      </c>
      <c r="U158" s="21" t="s">
        <v>121</v>
      </c>
      <c r="V158" s="11" t="s">
        <v>116</v>
      </c>
    </row>
    <row r="159" spans="13:22" x14ac:dyDescent="0.15">
      <c r="M159" s="13">
        <v>157</v>
      </c>
      <c r="N159" s="13" t="s">
        <v>69</v>
      </c>
      <c r="O159" s="23" t="s">
        <v>12</v>
      </c>
      <c r="P159" s="22" t="s">
        <v>119</v>
      </c>
      <c r="Q159" s="22" t="s">
        <v>123</v>
      </c>
      <c r="R159" s="22" t="s">
        <v>117</v>
      </c>
      <c r="S159" s="13" t="str">
        <f t="shared" si="9"/>
        <v>キャンプ小学生減免Xβ</v>
      </c>
      <c r="T159" s="13" t="str">
        <f t="shared" si="10"/>
        <v>キャンプ小学生</v>
      </c>
      <c r="U159" s="21" t="s">
        <v>121</v>
      </c>
      <c r="V159" s="11" t="s">
        <v>116</v>
      </c>
    </row>
    <row r="160" spans="13:22" x14ac:dyDescent="0.15">
      <c r="M160" s="13">
        <v>158</v>
      </c>
      <c r="N160" s="13" t="s">
        <v>69</v>
      </c>
      <c r="O160" s="23" t="s">
        <v>13</v>
      </c>
      <c r="P160" s="22" t="s">
        <v>119</v>
      </c>
      <c r="Q160" s="22" t="s">
        <v>123</v>
      </c>
      <c r="R160" s="22" t="s">
        <v>117</v>
      </c>
      <c r="S160" s="13" t="str">
        <f t="shared" si="9"/>
        <v>キャンプ中学生減免Xβ</v>
      </c>
      <c r="T160" s="13" t="str">
        <f t="shared" si="10"/>
        <v>キャンプ中学生</v>
      </c>
      <c r="U160" s="21" t="s">
        <v>121</v>
      </c>
      <c r="V160" s="11" t="s">
        <v>116</v>
      </c>
    </row>
    <row r="161" spans="13:22" x14ac:dyDescent="0.15">
      <c r="M161" s="13">
        <v>159</v>
      </c>
      <c r="N161" s="13" t="s">
        <v>69</v>
      </c>
      <c r="O161" s="23" t="s">
        <v>14</v>
      </c>
      <c r="P161" s="22" t="s">
        <v>119</v>
      </c>
      <c r="Q161" s="22" t="s">
        <v>123</v>
      </c>
      <c r="R161" s="22" t="s">
        <v>117</v>
      </c>
      <c r="S161" s="13" t="str">
        <f t="shared" si="9"/>
        <v>キャンプ高校生減免Xβ</v>
      </c>
      <c r="T161" s="13" t="str">
        <f t="shared" si="10"/>
        <v>キャンプ高校生</v>
      </c>
      <c r="U161" s="21" t="s">
        <v>121</v>
      </c>
      <c r="V161" s="11" t="s">
        <v>116</v>
      </c>
    </row>
    <row r="162" spans="13:22" x14ac:dyDescent="0.15">
      <c r="M162" s="13">
        <v>160</v>
      </c>
      <c r="N162" s="13" t="s">
        <v>69</v>
      </c>
      <c r="O162" s="23" t="s">
        <v>15</v>
      </c>
      <c r="P162" s="22" t="s">
        <v>119</v>
      </c>
      <c r="Q162" s="22" t="s">
        <v>123</v>
      </c>
      <c r="R162" s="22" t="s">
        <v>117</v>
      </c>
      <c r="S162" s="13" t="str">
        <f t="shared" si="9"/>
        <v>キャンプ中等教育学校生減免Xβ</v>
      </c>
      <c r="T162" s="13" t="str">
        <f t="shared" si="10"/>
        <v>キャンプ中等教育学校生</v>
      </c>
      <c r="U162" s="21" t="s">
        <v>121</v>
      </c>
      <c r="V162" s="11" t="s">
        <v>116</v>
      </c>
    </row>
    <row r="163" spans="13:22" x14ac:dyDescent="0.15">
      <c r="M163" s="13">
        <v>161</v>
      </c>
      <c r="N163" s="13" t="s">
        <v>69</v>
      </c>
      <c r="O163" s="23" t="s">
        <v>16</v>
      </c>
      <c r="P163" s="22" t="s">
        <v>119</v>
      </c>
      <c r="Q163" s="22" t="s">
        <v>123</v>
      </c>
      <c r="R163" s="22" t="s">
        <v>117</v>
      </c>
      <c r="S163" s="13" t="str">
        <f t="shared" ref="S163:S194" si="11">N163&amp;O163&amp;P163&amp;Q163&amp;R163</f>
        <v>キャンプ専修学校生、各種学校生減免Xβ</v>
      </c>
      <c r="T163" s="13" t="str">
        <f t="shared" ref="T163:T196" si="12">N163&amp;O163</f>
        <v>キャンプ専修学校生、各種学校生</v>
      </c>
      <c r="U163" s="21" t="s">
        <v>121</v>
      </c>
      <c r="V163" s="11" t="s">
        <v>116</v>
      </c>
    </row>
    <row r="164" spans="13:22" x14ac:dyDescent="0.15">
      <c r="M164" s="13">
        <v>162</v>
      </c>
      <c r="N164" s="13" t="s">
        <v>69</v>
      </c>
      <c r="O164" s="23" t="s">
        <v>10</v>
      </c>
      <c r="P164" s="22" t="s">
        <v>119</v>
      </c>
      <c r="Q164" s="22" t="s">
        <v>123</v>
      </c>
      <c r="R164" s="22" t="s">
        <v>117</v>
      </c>
      <c r="S164" s="13" t="str">
        <f t="shared" si="11"/>
        <v>キャンプ大学生（短大、高専）減免Xβ</v>
      </c>
      <c r="T164" s="13" t="str">
        <f t="shared" si="12"/>
        <v>キャンプ大学生（短大、高専）</v>
      </c>
      <c r="U164" s="21" t="s">
        <v>121</v>
      </c>
      <c r="V164" s="11" t="s">
        <v>116</v>
      </c>
    </row>
    <row r="165" spans="13:22" x14ac:dyDescent="0.15">
      <c r="M165" s="13">
        <v>163</v>
      </c>
      <c r="N165" s="13" t="s">
        <v>69</v>
      </c>
      <c r="O165" s="23" t="s">
        <v>113</v>
      </c>
      <c r="P165" s="22" t="s">
        <v>119</v>
      </c>
      <c r="Q165" s="22" t="s">
        <v>123</v>
      </c>
      <c r="R165" s="22" t="s">
        <v>117</v>
      </c>
      <c r="S165" s="13" t="str">
        <f t="shared" si="11"/>
        <v>キャンプ29歳以下減免Xβ</v>
      </c>
      <c r="T165" s="13" t="str">
        <f t="shared" si="12"/>
        <v>キャンプ29歳以下</v>
      </c>
      <c r="U165" s="12">
        <v>300</v>
      </c>
      <c r="V165" s="11" t="s">
        <v>116</v>
      </c>
    </row>
    <row r="166" spans="13:22" x14ac:dyDescent="0.15">
      <c r="M166" s="13">
        <v>164</v>
      </c>
      <c r="N166" s="13" t="s">
        <v>69</v>
      </c>
      <c r="O166" s="23" t="s">
        <v>112</v>
      </c>
      <c r="P166" s="22" t="s">
        <v>119</v>
      </c>
      <c r="Q166" s="22" t="s">
        <v>123</v>
      </c>
      <c r="R166" s="22" t="s">
        <v>117</v>
      </c>
      <c r="S166" s="13" t="str">
        <f t="shared" si="11"/>
        <v>キャンプ30歳以上減免Xβ</v>
      </c>
      <c r="T166" s="13" t="str">
        <f t="shared" si="12"/>
        <v>キャンプ30歳以上</v>
      </c>
      <c r="U166" s="12">
        <v>300</v>
      </c>
      <c r="V166" s="11" t="s">
        <v>116</v>
      </c>
    </row>
    <row r="167" spans="13:22" x14ac:dyDescent="0.15">
      <c r="M167" s="13">
        <v>165</v>
      </c>
      <c r="N167" s="13" t="s">
        <v>69</v>
      </c>
      <c r="O167" s="23" t="s">
        <v>110</v>
      </c>
      <c r="P167" s="22" t="s">
        <v>119</v>
      </c>
      <c r="Q167" s="22" t="s">
        <v>123</v>
      </c>
      <c r="R167" s="22" t="s">
        <v>117</v>
      </c>
      <c r="S167" s="13" t="str">
        <f t="shared" si="11"/>
        <v>キャンプ指導者・関係者減免Xβ</v>
      </c>
      <c r="T167" s="13" t="str">
        <f t="shared" si="12"/>
        <v>キャンプ指導者・関係者</v>
      </c>
      <c r="U167" s="12">
        <v>300</v>
      </c>
      <c r="V167" s="11" t="s">
        <v>116</v>
      </c>
    </row>
    <row r="168" spans="13:22" x14ac:dyDescent="0.15">
      <c r="M168" s="13">
        <v>166</v>
      </c>
      <c r="N168" s="13" t="s">
        <v>69</v>
      </c>
      <c r="O168" s="20" t="s">
        <v>115</v>
      </c>
      <c r="P168" s="19" t="s">
        <v>119</v>
      </c>
      <c r="Q168" s="19" t="s">
        <v>118</v>
      </c>
      <c r="R168" s="19" t="s">
        <v>117</v>
      </c>
      <c r="S168" s="13" t="str">
        <f t="shared" si="11"/>
        <v>キャンプ未就学児（年少未満）減免Yβ</v>
      </c>
      <c r="T168" s="13" t="str">
        <f t="shared" si="12"/>
        <v>キャンプ未就学児（年少未満）</v>
      </c>
      <c r="U168" s="21" t="s">
        <v>121</v>
      </c>
      <c r="V168" s="11" t="s">
        <v>116</v>
      </c>
    </row>
    <row r="169" spans="13:22" x14ac:dyDescent="0.15">
      <c r="M169" s="13">
        <v>167</v>
      </c>
      <c r="N169" s="13" t="s">
        <v>69</v>
      </c>
      <c r="O169" s="20" t="s">
        <v>114</v>
      </c>
      <c r="P169" s="19" t="s">
        <v>119</v>
      </c>
      <c r="Q169" s="19" t="s">
        <v>118</v>
      </c>
      <c r="R169" s="19" t="s">
        <v>117</v>
      </c>
      <c r="S169" s="13" t="str">
        <f t="shared" si="11"/>
        <v>キャンプ未就学児（年少以上）減免Yβ</v>
      </c>
      <c r="T169" s="13" t="str">
        <f t="shared" si="12"/>
        <v>キャンプ未就学児（年少以上）</v>
      </c>
      <c r="U169" s="21" t="s">
        <v>121</v>
      </c>
      <c r="V169" s="11" t="s">
        <v>116</v>
      </c>
    </row>
    <row r="170" spans="13:22" x14ac:dyDescent="0.15">
      <c r="M170" s="13">
        <v>168</v>
      </c>
      <c r="N170" s="13" t="s">
        <v>69</v>
      </c>
      <c r="O170" s="20" t="s">
        <v>12</v>
      </c>
      <c r="P170" s="19" t="s">
        <v>119</v>
      </c>
      <c r="Q170" s="19" t="s">
        <v>118</v>
      </c>
      <c r="R170" s="19" t="s">
        <v>117</v>
      </c>
      <c r="S170" s="13" t="str">
        <f t="shared" si="11"/>
        <v>キャンプ小学生減免Yβ</v>
      </c>
      <c r="T170" s="13" t="str">
        <f t="shared" si="12"/>
        <v>キャンプ小学生</v>
      </c>
      <c r="U170" s="21" t="s">
        <v>121</v>
      </c>
      <c r="V170" s="11" t="s">
        <v>116</v>
      </c>
    </row>
    <row r="171" spans="13:22" x14ac:dyDescent="0.15">
      <c r="M171" s="13">
        <v>169</v>
      </c>
      <c r="N171" s="13" t="s">
        <v>69</v>
      </c>
      <c r="O171" s="20" t="s">
        <v>13</v>
      </c>
      <c r="P171" s="19" t="s">
        <v>119</v>
      </c>
      <c r="Q171" s="19" t="s">
        <v>118</v>
      </c>
      <c r="R171" s="19" t="s">
        <v>117</v>
      </c>
      <c r="S171" s="13" t="str">
        <f t="shared" si="11"/>
        <v>キャンプ中学生減免Yβ</v>
      </c>
      <c r="T171" s="13" t="str">
        <f t="shared" si="12"/>
        <v>キャンプ中学生</v>
      </c>
      <c r="U171" s="21" t="s">
        <v>121</v>
      </c>
      <c r="V171" s="11" t="s">
        <v>116</v>
      </c>
    </row>
    <row r="172" spans="13:22" x14ac:dyDescent="0.15">
      <c r="M172" s="13">
        <v>170</v>
      </c>
      <c r="N172" s="13" t="s">
        <v>69</v>
      </c>
      <c r="O172" s="20" t="s">
        <v>14</v>
      </c>
      <c r="P172" s="19" t="s">
        <v>119</v>
      </c>
      <c r="Q172" s="19" t="s">
        <v>118</v>
      </c>
      <c r="R172" s="19" t="s">
        <v>117</v>
      </c>
      <c r="S172" s="13" t="str">
        <f t="shared" si="11"/>
        <v>キャンプ高校生減免Yβ</v>
      </c>
      <c r="T172" s="13" t="str">
        <f t="shared" si="12"/>
        <v>キャンプ高校生</v>
      </c>
      <c r="U172" s="21" t="s">
        <v>121</v>
      </c>
      <c r="V172" s="11" t="s">
        <v>116</v>
      </c>
    </row>
    <row r="173" spans="13:22" x14ac:dyDescent="0.15">
      <c r="M173" s="13">
        <v>171</v>
      </c>
      <c r="N173" s="13" t="s">
        <v>69</v>
      </c>
      <c r="O173" s="20" t="s">
        <v>15</v>
      </c>
      <c r="P173" s="19" t="s">
        <v>119</v>
      </c>
      <c r="Q173" s="19" t="s">
        <v>118</v>
      </c>
      <c r="R173" s="19" t="s">
        <v>117</v>
      </c>
      <c r="S173" s="13" t="str">
        <f t="shared" si="11"/>
        <v>キャンプ中等教育学校生減免Yβ</v>
      </c>
      <c r="T173" s="13" t="str">
        <f t="shared" si="12"/>
        <v>キャンプ中等教育学校生</v>
      </c>
      <c r="U173" s="21" t="s">
        <v>121</v>
      </c>
      <c r="V173" s="11" t="s">
        <v>116</v>
      </c>
    </row>
    <row r="174" spans="13:22" x14ac:dyDescent="0.15">
      <c r="M174" s="13">
        <v>172</v>
      </c>
      <c r="N174" s="13" t="s">
        <v>69</v>
      </c>
      <c r="O174" s="20" t="s">
        <v>16</v>
      </c>
      <c r="P174" s="19" t="s">
        <v>119</v>
      </c>
      <c r="Q174" s="19" t="s">
        <v>118</v>
      </c>
      <c r="R174" s="19" t="s">
        <v>117</v>
      </c>
      <c r="S174" s="13" t="str">
        <f t="shared" si="11"/>
        <v>キャンプ専修学校生、各種学校生減免Yβ</v>
      </c>
      <c r="T174" s="13" t="str">
        <f t="shared" si="12"/>
        <v>キャンプ専修学校生、各種学校生</v>
      </c>
      <c r="U174" s="21" t="s">
        <v>121</v>
      </c>
      <c r="V174" s="11" t="s">
        <v>116</v>
      </c>
    </row>
    <row r="175" spans="13:22" x14ac:dyDescent="0.15">
      <c r="M175" s="13">
        <v>173</v>
      </c>
      <c r="N175" s="13" t="s">
        <v>69</v>
      </c>
      <c r="O175" s="20" t="s">
        <v>10</v>
      </c>
      <c r="P175" s="19" t="s">
        <v>119</v>
      </c>
      <c r="Q175" s="19" t="s">
        <v>118</v>
      </c>
      <c r="R175" s="19" t="s">
        <v>117</v>
      </c>
      <c r="S175" s="13" t="str">
        <f t="shared" si="11"/>
        <v>キャンプ大学生（短大、高専）減免Yβ</v>
      </c>
      <c r="T175" s="13" t="str">
        <f t="shared" si="12"/>
        <v>キャンプ大学生（短大、高専）</v>
      </c>
      <c r="U175" s="21" t="s">
        <v>121</v>
      </c>
      <c r="V175" s="11" t="s">
        <v>116</v>
      </c>
    </row>
    <row r="176" spans="13:22" x14ac:dyDescent="0.15">
      <c r="M176" s="13">
        <v>174</v>
      </c>
      <c r="N176" s="13" t="s">
        <v>69</v>
      </c>
      <c r="O176" s="20" t="s">
        <v>113</v>
      </c>
      <c r="P176" s="19" t="s">
        <v>119</v>
      </c>
      <c r="Q176" s="19" t="s">
        <v>118</v>
      </c>
      <c r="R176" s="19" t="s">
        <v>117</v>
      </c>
      <c r="S176" s="13" t="str">
        <f t="shared" si="11"/>
        <v>キャンプ29歳以下減免Yβ</v>
      </c>
      <c r="T176" s="13" t="str">
        <f t="shared" si="12"/>
        <v>キャンプ29歳以下</v>
      </c>
      <c r="U176" s="12">
        <v>300</v>
      </c>
      <c r="V176" s="11" t="s">
        <v>116</v>
      </c>
    </row>
    <row r="177" spans="13:22" x14ac:dyDescent="0.15">
      <c r="M177" s="13">
        <v>175</v>
      </c>
      <c r="N177" s="13" t="s">
        <v>69</v>
      </c>
      <c r="O177" s="20" t="s">
        <v>112</v>
      </c>
      <c r="P177" s="19" t="s">
        <v>119</v>
      </c>
      <c r="Q177" s="19" t="s">
        <v>118</v>
      </c>
      <c r="R177" s="19" t="s">
        <v>117</v>
      </c>
      <c r="S177" s="13" t="str">
        <f t="shared" si="11"/>
        <v>キャンプ30歳以上減免Yβ</v>
      </c>
      <c r="T177" s="13" t="str">
        <f t="shared" si="12"/>
        <v>キャンプ30歳以上</v>
      </c>
      <c r="U177" s="12">
        <v>300</v>
      </c>
      <c r="V177" s="11" t="s">
        <v>116</v>
      </c>
    </row>
    <row r="178" spans="13:22" x14ac:dyDescent="0.15">
      <c r="M178" s="13">
        <v>176</v>
      </c>
      <c r="N178" s="13" t="s">
        <v>69</v>
      </c>
      <c r="O178" s="20" t="s">
        <v>110</v>
      </c>
      <c r="P178" s="19" t="s">
        <v>119</v>
      </c>
      <c r="Q178" s="19" t="s">
        <v>118</v>
      </c>
      <c r="R178" s="19" t="s">
        <v>117</v>
      </c>
      <c r="S178" s="13" t="str">
        <f t="shared" si="11"/>
        <v>キャンプ指導者・関係者減免Yβ</v>
      </c>
      <c r="T178" s="13" t="str">
        <f t="shared" si="12"/>
        <v>キャンプ指導者・関係者</v>
      </c>
      <c r="U178" s="12">
        <v>300</v>
      </c>
      <c r="V178" s="11" t="s">
        <v>116</v>
      </c>
    </row>
    <row r="179" spans="13:22" x14ac:dyDescent="0.15">
      <c r="M179" s="13">
        <v>177</v>
      </c>
      <c r="N179" s="13" t="s">
        <v>111</v>
      </c>
      <c r="O179" s="17" t="s">
        <v>115</v>
      </c>
      <c r="P179" s="18"/>
      <c r="Q179" s="18"/>
      <c r="R179" s="17"/>
      <c r="S179" s="13" t="str">
        <f t="shared" si="11"/>
        <v>日帰未就学児（年少未満）</v>
      </c>
      <c r="T179" s="13" t="str">
        <f t="shared" si="12"/>
        <v>日帰未就学児（年少未満）</v>
      </c>
      <c r="U179" s="16">
        <v>0</v>
      </c>
      <c r="V179" s="11"/>
    </row>
    <row r="180" spans="13:22" x14ac:dyDescent="0.15">
      <c r="M180" s="13">
        <v>178</v>
      </c>
      <c r="N180" s="13" t="s">
        <v>111</v>
      </c>
      <c r="O180" s="17" t="s">
        <v>114</v>
      </c>
      <c r="P180" s="18"/>
      <c r="Q180" s="18"/>
      <c r="R180" s="17"/>
      <c r="S180" s="13" t="str">
        <f t="shared" si="11"/>
        <v>日帰未就学児（年少以上）</v>
      </c>
      <c r="T180" s="13" t="str">
        <f t="shared" si="12"/>
        <v>日帰未就学児（年少以上）</v>
      </c>
      <c r="U180" s="16">
        <v>0</v>
      </c>
      <c r="V180" s="11"/>
    </row>
    <row r="181" spans="13:22" x14ac:dyDescent="0.15">
      <c r="M181" s="13">
        <v>179</v>
      </c>
      <c r="N181" s="13" t="s">
        <v>111</v>
      </c>
      <c r="O181" s="17" t="s">
        <v>12</v>
      </c>
      <c r="P181" s="18"/>
      <c r="Q181" s="18"/>
      <c r="R181" s="17"/>
      <c r="S181" s="13" t="str">
        <f t="shared" si="11"/>
        <v>日帰小学生</v>
      </c>
      <c r="T181" s="13" t="str">
        <f t="shared" si="12"/>
        <v>日帰小学生</v>
      </c>
      <c r="U181" s="16">
        <v>0</v>
      </c>
      <c r="V181" s="11"/>
    </row>
    <row r="182" spans="13:22" x14ac:dyDescent="0.15">
      <c r="M182" s="13">
        <v>180</v>
      </c>
      <c r="N182" s="13" t="s">
        <v>111</v>
      </c>
      <c r="O182" s="17" t="s">
        <v>13</v>
      </c>
      <c r="P182" s="18"/>
      <c r="Q182" s="18"/>
      <c r="R182" s="17"/>
      <c r="S182" s="13" t="str">
        <f t="shared" si="11"/>
        <v>日帰中学生</v>
      </c>
      <c r="T182" s="13" t="str">
        <f t="shared" si="12"/>
        <v>日帰中学生</v>
      </c>
      <c r="U182" s="16">
        <v>0</v>
      </c>
      <c r="V182" s="11"/>
    </row>
    <row r="183" spans="13:22" x14ac:dyDescent="0.15">
      <c r="M183" s="13">
        <v>181</v>
      </c>
      <c r="N183" s="13" t="s">
        <v>111</v>
      </c>
      <c r="O183" s="17" t="s">
        <v>14</v>
      </c>
      <c r="P183" s="18"/>
      <c r="Q183" s="18"/>
      <c r="R183" s="17"/>
      <c r="S183" s="13" t="str">
        <f t="shared" si="11"/>
        <v>日帰高校生</v>
      </c>
      <c r="T183" s="13" t="str">
        <f t="shared" si="12"/>
        <v>日帰高校生</v>
      </c>
      <c r="U183" s="16">
        <v>0</v>
      </c>
      <c r="V183" s="11"/>
    </row>
    <row r="184" spans="13:22" x14ac:dyDescent="0.15">
      <c r="M184" s="13">
        <v>182</v>
      </c>
      <c r="N184" s="13" t="s">
        <v>111</v>
      </c>
      <c r="O184" s="17" t="s">
        <v>15</v>
      </c>
      <c r="P184" s="18"/>
      <c r="Q184" s="18"/>
      <c r="R184" s="17"/>
      <c r="S184" s="13" t="str">
        <f t="shared" si="11"/>
        <v>日帰中等教育学校生</v>
      </c>
      <c r="T184" s="13" t="str">
        <f t="shared" si="12"/>
        <v>日帰中等教育学校生</v>
      </c>
      <c r="U184" s="16">
        <v>0</v>
      </c>
      <c r="V184" s="11"/>
    </row>
    <row r="185" spans="13:22" x14ac:dyDescent="0.15">
      <c r="M185" s="13">
        <v>183</v>
      </c>
      <c r="N185" s="13" t="s">
        <v>111</v>
      </c>
      <c r="O185" s="17" t="s">
        <v>16</v>
      </c>
      <c r="P185" s="18"/>
      <c r="Q185" s="18"/>
      <c r="R185" s="17"/>
      <c r="S185" s="13" t="str">
        <f t="shared" si="11"/>
        <v>日帰専修学校生、各種学校生</v>
      </c>
      <c r="T185" s="13" t="str">
        <f t="shared" si="12"/>
        <v>日帰専修学校生、各種学校生</v>
      </c>
      <c r="U185" s="16">
        <v>0</v>
      </c>
      <c r="V185" s="11"/>
    </row>
    <row r="186" spans="13:22" x14ac:dyDescent="0.15">
      <c r="M186" s="13">
        <v>184</v>
      </c>
      <c r="N186" s="13" t="s">
        <v>111</v>
      </c>
      <c r="O186" s="17" t="s">
        <v>10</v>
      </c>
      <c r="P186" s="18"/>
      <c r="Q186" s="18"/>
      <c r="R186" s="17"/>
      <c r="S186" s="13" t="str">
        <f t="shared" si="11"/>
        <v>日帰大学生（短大、高専）</v>
      </c>
      <c r="T186" s="13" t="str">
        <f t="shared" si="12"/>
        <v>日帰大学生（短大、高専）</v>
      </c>
      <c r="U186" s="16">
        <v>0</v>
      </c>
      <c r="V186" s="11"/>
    </row>
    <row r="187" spans="13:22" x14ac:dyDescent="0.15">
      <c r="M187" s="13">
        <v>185</v>
      </c>
      <c r="N187" s="13" t="s">
        <v>111</v>
      </c>
      <c r="O187" s="17" t="s">
        <v>113</v>
      </c>
      <c r="P187" s="18"/>
      <c r="Q187" s="18"/>
      <c r="R187" s="17"/>
      <c r="S187" s="13" t="str">
        <f t="shared" si="11"/>
        <v>日帰29歳以下</v>
      </c>
      <c r="T187" s="13" t="str">
        <f t="shared" si="12"/>
        <v>日帰29歳以下</v>
      </c>
      <c r="U187" s="16">
        <v>0</v>
      </c>
      <c r="V187" s="11"/>
    </row>
    <row r="188" spans="13:22" x14ac:dyDescent="0.15">
      <c r="M188" s="13">
        <v>186</v>
      </c>
      <c r="N188" s="13" t="s">
        <v>111</v>
      </c>
      <c r="O188" s="17" t="s">
        <v>112</v>
      </c>
      <c r="P188" s="18"/>
      <c r="Q188" s="18"/>
      <c r="R188" s="17"/>
      <c r="S188" s="13" t="str">
        <f t="shared" si="11"/>
        <v>日帰30歳以上</v>
      </c>
      <c r="T188" s="13" t="str">
        <f t="shared" si="12"/>
        <v>日帰30歳以上</v>
      </c>
      <c r="U188" s="16">
        <v>0</v>
      </c>
      <c r="V188" s="11"/>
    </row>
    <row r="189" spans="13:22" x14ac:dyDescent="0.15">
      <c r="M189" s="13">
        <v>187</v>
      </c>
      <c r="N189" s="13" t="s">
        <v>111</v>
      </c>
      <c r="O189" s="17" t="s">
        <v>110</v>
      </c>
      <c r="P189" s="18"/>
      <c r="Q189" s="18"/>
      <c r="R189" s="17"/>
      <c r="S189" s="13" t="str">
        <f t="shared" si="11"/>
        <v>日帰指導者・関係者</v>
      </c>
      <c r="T189" s="13" t="str">
        <f t="shared" si="12"/>
        <v>日帰指導者・関係者</v>
      </c>
      <c r="U189" s="16">
        <v>0</v>
      </c>
      <c r="V189" s="11"/>
    </row>
    <row r="190" spans="13:22" x14ac:dyDescent="0.15">
      <c r="M190" s="13">
        <v>188</v>
      </c>
      <c r="N190" s="13" t="s">
        <v>22</v>
      </c>
      <c r="O190" s="14" t="s">
        <v>109</v>
      </c>
      <c r="P190" s="15"/>
      <c r="Q190" s="15"/>
      <c r="R190" s="14"/>
      <c r="S190" s="13" t="str">
        <f t="shared" si="11"/>
        <v>宿泊追加用1</v>
      </c>
      <c r="T190" s="13" t="str">
        <f t="shared" si="12"/>
        <v>宿泊追加用1</v>
      </c>
      <c r="U190" s="12">
        <v>0</v>
      </c>
      <c r="V190" s="11"/>
    </row>
    <row r="191" spans="13:22" x14ac:dyDescent="0.15">
      <c r="M191" s="13">
        <v>189</v>
      </c>
      <c r="N191" s="13" t="s">
        <v>22</v>
      </c>
      <c r="O191" s="14" t="s">
        <v>108</v>
      </c>
      <c r="P191" s="15"/>
      <c r="Q191" s="15"/>
      <c r="R191" s="14"/>
      <c r="S191" s="13" t="str">
        <f t="shared" si="11"/>
        <v>宿泊追加用2</v>
      </c>
      <c r="T191" s="13" t="str">
        <f t="shared" si="12"/>
        <v>宿泊追加用2</v>
      </c>
      <c r="U191" s="12">
        <v>0</v>
      </c>
      <c r="V191" s="11"/>
    </row>
    <row r="192" spans="13:22" x14ac:dyDescent="0.15">
      <c r="M192" s="13">
        <v>190</v>
      </c>
      <c r="N192" s="13" t="s">
        <v>22</v>
      </c>
      <c r="O192" s="14" t="s">
        <v>107</v>
      </c>
      <c r="P192" s="15"/>
      <c r="Q192" s="15"/>
      <c r="R192" s="14"/>
      <c r="S192" s="13" t="str">
        <f t="shared" si="11"/>
        <v>宿泊追加用3</v>
      </c>
      <c r="T192" s="13" t="str">
        <f t="shared" si="12"/>
        <v>宿泊追加用3</v>
      </c>
      <c r="U192" s="12">
        <v>0</v>
      </c>
      <c r="V192" s="11"/>
    </row>
    <row r="193" spans="13:22" x14ac:dyDescent="0.15">
      <c r="M193" s="13">
        <v>191</v>
      </c>
      <c r="N193" s="13" t="s">
        <v>22</v>
      </c>
      <c r="O193" s="14" t="s">
        <v>106</v>
      </c>
      <c r="P193" s="15"/>
      <c r="Q193" s="15"/>
      <c r="R193" s="14"/>
      <c r="S193" s="13" t="str">
        <f t="shared" si="11"/>
        <v>宿泊追加用4</v>
      </c>
      <c r="T193" s="13" t="str">
        <f t="shared" si="12"/>
        <v>宿泊追加用4</v>
      </c>
      <c r="U193" s="12">
        <v>0</v>
      </c>
      <c r="V193" s="11"/>
    </row>
    <row r="194" spans="13:22" x14ac:dyDescent="0.15">
      <c r="M194" s="13">
        <v>192</v>
      </c>
      <c r="N194" s="13" t="s">
        <v>22</v>
      </c>
      <c r="O194" s="14" t="s">
        <v>105</v>
      </c>
      <c r="P194" s="15"/>
      <c r="Q194" s="15"/>
      <c r="R194" s="14"/>
      <c r="S194" s="13" t="str">
        <f t="shared" si="11"/>
        <v>宿泊追加用5</v>
      </c>
      <c r="T194" s="13" t="str">
        <f t="shared" si="12"/>
        <v>宿泊追加用5</v>
      </c>
      <c r="U194" s="12">
        <v>0</v>
      </c>
      <c r="V194" s="11"/>
    </row>
    <row r="195" spans="13:22" x14ac:dyDescent="0.15">
      <c r="M195" s="13">
        <v>193</v>
      </c>
      <c r="N195" s="13" t="s">
        <v>22</v>
      </c>
      <c r="O195" s="14" t="s">
        <v>104</v>
      </c>
      <c r="P195" s="15"/>
      <c r="Q195" s="15"/>
      <c r="R195" s="14"/>
      <c r="S195" s="13" t="str">
        <f t="shared" ref="S195:S196" si="13">N195&amp;O195&amp;P195&amp;Q195&amp;R195</f>
        <v>宿泊追加用6</v>
      </c>
      <c r="T195" s="13" t="str">
        <f t="shared" si="12"/>
        <v>宿泊追加用6</v>
      </c>
      <c r="U195" s="12">
        <v>0</v>
      </c>
      <c r="V195" s="11"/>
    </row>
    <row r="196" spans="13:22" x14ac:dyDescent="0.15">
      <c r="M196" s="13">
        <v>194</v>
      </c>
      <c r="N196" s="13" t="s">
        <v>22</v>
      </c>
      <c r="O196" s="14" t="s">
        <v>103</v>
      </c>
      <c r="P196" s="15"/>
      <c r="Q196" s="15"/>
      <c r="R196" s="14"/>
      <c r="S196" s="13" t="str">
        <f t="shared" si="13"/>
        <v>宿泊追加用7</v>
      </c>
      <c r="T196" s="13" t="str">
        <f t="shared" si="12"/>
        <v>宿泊追加用7</v>
      </c>
      <c r="U196" s="12">
        <v>0</v>
      </c>
      <c r="V196" s="11"/>
    </row>
  </sheetData>
  <mergeCells count="5">
    <mergeCell ref="M1:U1"/>
    <mergeCell ref="Z1:AA1"/>
    <mergeCell ref="AC1:AD1"/>
    <mergeCell ref="AF1:AG1"/>
    <mergeCell ref="G1:K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10CA-BDE1-427D-A448-4CB2CE4A0CB0}">
  <sheetPr>
    <tabColor theme="8" tint="0.79998168889431442"/>
  </sheetPr>
  <dimension ref="A1:AN196"/>
  <sheetViews>
    <sheetView zoomScale="75" workbookViewId="0">
      <selection activeCell="B1" sqref="B1:AT2"/>
    </sheetView>
  </sheetViews>
  <sheetFormatPr defaultColWidth="9" defaultRowHeight="13.5" x14ac:dyDescent="0.15"/>
  <cols>
    <col min="1" max="1" width="9" style="9"/>
    <col min="2" max="2" width="3" style="9" customWidth="1"/>
    <col min="3" max="3" width="27.25" style="9" customWidth="1"/>
    <col min="4" max="4" width="3" style="9" customWidth="1"/>
    <col min="5" max="5" width="19.25" style="9" customWidth="1"/>
    <col min="6" max="6" width="3" style="9" customWidth="1"/>
    <col min="7" max="8" width="9" style="9"/>
    <col min="9" max="9" width="28.75" style="9" customWidth="1"/>
    <col min="10" max="10" width="29.875" style="9" bestFit="1" customWidth="1"/>
    <col min="11" max="11" width="11.75" style="9" customWidth="1"/>
    <col min="12" max="12" width="3" style="9" customWidth="1"/>
    <col min="13" max="14" width="9" style="9"/>
    <col min="15" max="15" width="28.75" style="9" customWidth="1"/>
    <col min="16" max="17" width="8.625" style="9" customWidth="1"/>
    <col min="18" max="18" width="9.625" style="9" customWidth="1"/>
    <col min="19" max="19" width="28.75" style="9" customWidth="1"/>
    <col min="20" max="20" width="29.875" style="9" bestFit="1" customWidth="1"/>
    <col min="21" max="21" width="8.125" style="10" customWidth="1"/>
    <col min="22" max="22" width="9" style="9"/>
    <col min="23" max="23" width="3" style="9" customWidth="1"/>
    <col min="24" max="24" width="16.75" style="9" bestFit="1" customWidth="1"/>
    <col min="25" max="25" width="9" style="9"/>
    <col min="26" max="26" width="49.125" style="9" bestFit="1" customWidth="1"/>
    <col min="27" max="27" width="9" style="10"/>
    <col min="28" max="28" width="9" style="9"/>
    <col min="29" max="29" width="34.5" style="9" customWidth="1"/>
    <col min="30" max="30" width="9" style="10"/>
    <col min="31" max="31" width="9" style="9"/>
    <col min="32" max="32" width="30.25" style="9" customWidth="1"/>
    <col min="33" max="33" width="9" style="10"/>
    <col min="34" max="34" width="3.625" style="9" customWidth="1"/>
    <col min="35" max="35" width="30.75" style="9" bestFit="1" customWidth="1"/>
    <col min="36" max="36" width="9" style="10"/>
    <col min="37" max="37" width="3.375" style="9" customWidth="1"/>
    <col min="38" max="38" width="10.25" style="9" customWidth="1"/>
    <col min="39" max="39" width="3.375" style="9" customWidth="1"/>
    <col min="40" max="40" width="10.25" style="9" customWidth="1"/>
    <col min="41" max="16384" width="9" style="9"/>
  </cols>
  <sheetData>
    <row r="1" spans="1:40" x14ac:dyDescent="0.15">
      <c r="A1" s="51" t="s">
        <v>168</v>
      </c>
      <c r="B1" s="51"/>
      <c r="C1" s="51" t="s">
        <v>167</v>
      </c>
      <c r="D1" s="51"/>
      <c r="E1" s="51" t="s">
        <v>166</v>
      </c>
      <c r="G1" s="537"/>
      <c r="H1" s="537"/>
      <c r="I1" s="537"/>
      <c r="J1" s="537"/>
      <c r="K1" s="537"/>
      <c r="M1" s="536" t="s">
        <v>164</v>
      </c>
      <c r="N1" s="536"/>
      <c r="O1" s="536"/>
      <c r="P1" s="536"/>
      <c r="Q1" s="536"/>
      <c r="R1" s="536"/>
      <c r="S1" s="536"/>
      <c r="T1" s="536"/>
      <c r="U1" s="536"/>
      <c r="X1" s="51" t="s">
        <v>163</v>
      </c>
      <c r="Z1" s="537" t="s">
        <v>281</v>
      </c>
      <c r="AA1" s="537"/>
      <c r="AC1" s="537"/>
      <c r="AD1" s="537"/>
      <c r="AF1" s="537"/>
      <c r="AG1" s="537"/>
      <c r="AI1" s="537" t="s">
        <v>280</v>
      </c>
      <c r="AJ1" s="537"/>
      <c r="AL1" s="52" t="s">
        <v>159</v>
      </c>
      <c r="AN1" s="52" t="s">
        <v>158</v>
      </c>
    </row>
    <row r="2" spans="1:40" x14ac:dyDescent="0.15">
      <c r="A2" s="31" t="s">
        <v>150</v>
      </c>
      <c r="B2" s="51"/>
      <c r="C2" s="29" t="s">
        <v>150</v>
      </c>
      <c r="D2" s="32"/>
      <c r="E2" s="31" t="s">
        <v>150</v>
      </c>
      <c r="G2" s="29"/>
      <c r="H2" s="29"/>
      <c r="I2" s="29"/>
      <c r="J2" s="29"/>
      <c r="K2" s="29"/>
      <c r="M2" s="29" t="s">
        <v>4</v>
      </c>
      <c r="N2" s="29" t="s">
        <v>154</v>
      </c>
      <c r="O2" s="29" t="s">
        <v>153</v>
      </c>
      <c r="P2" s="29" t="s">
        <v>119</v>
      </c>
      <c r="Q2" s="29" t="s">
        <v>76</v>
      </c>
      <c r="R2" s="29" t="s">
        <v>75</v>
      </c>
      <c r="S2" s="29" t="s">
        <v>152</v>
      </c>
      <c r="T2" s="29" t="s">
        <v>151</v>
      </c>
      <c r="U2" s="30" t="s">
        <v>60</v>
      </c>
      <c r="V2" s="29"/>
      <c r="W2" s="51"/>
      <c r="X2" s="29" t="s">
        <v>150</v>
      </c>
      <c r="Z2" s="29" t="s">
        <v>150</v>
      </c>
      <c r="AA2" s="30" t="s">
        <v>60</v>
      </c>
      <c r="AC2" s="29"/>
      <c r="AD2" s="30"/>
      <c r="AF2" s="29"/>
      <c r="AG2" s="30"/>
      <c r="AI2" s="29" t="s">
        <v>150</v>
      </c>
      <c r="AJ2" s="30" t="s">
        <v>60</v>
      </c>
      <c r="AL2" s="29" t="s">
        <v>150</v>
      </c>
      <c r="AN2" s="29" t="s">
        <v>150</v>
      </c>
    </row>
    <row r="3" spans="1:40" x14ac:dyDescent="0.15">
      <c r="A3" s="28" t="s">
        <v>149</v>
      </c>
      <c r="B3" s="51"/>
      <c r="C3" s="13" t="s">
        <v>71</v>
      </c>
      <c r="E3" s="28"/>
      <c r="G3" s="13"/>
      <c r="H3" s="13"/>
      <c r="I3" s="14"/>
      <c r="J3" s="14"/>
      <c r="K3" s="15"/>
      <c r="M3" s="13">
        <v>1</v>
      </c>
      <c r="N3" s="28" t="s">
        <v>271</v>
      </c>
      <c r="O3" s="14" t="s">
        <v>279</v>
      </c>
      <c r="P3" s="15"/>
      <c r="Q3" s="15"/>
      <c r="R3" s="15"/>
      <c r="S3" s="13" t="str">
        <f t="shared" ref="S3:S35" si="0">N3&amp;O3&amp;P3&amp;Q3&amp;R3</f>
        <v>朝食未就学児（３才未満）</v>
      </c>
      <c r="T3" s="13" t="str">
        <f t="shared" ref="T3:T35" si="1">N3&amp;O3</f>
        <v>朝食未就学児（３才未満）</v>
      </c>
      <c r="U3" s="12">
        <v>0</v>
      </c>
      <c r="V3" s="11"/>
      <c r="X3" s="13" t="s">
        <v>71</v>
      </c>
      <c r="Z3" s="13" t="s">
        <v>148</v>
      </c>
      <c r="AA3" s="26" t="s">
        <v>70</v>
      </c>
      <c r="AC3" s="13"/>
      <c r="AD3" s="26"/>
      <c r="AF3" s="13"/>
      <c r="AG3" s="26"/>
      <c r="AI3" s="13" t="s">
        <v>148</v>
      </c>
      <c r="AJ3" s="26" t="s">
        <v>70</v>
      </c>
      <c r="AL3" s="13" t="s">
        <v>147</v>
      </c>
      <c r="AN3" s="13" t="s">
        <v>147</v>
      </c>
    </row>
    <row r="4" spans="1:40" x14ac:dyDescent="0.15">
      <c r="A4" s="28" t="s">
        <v>271</v>
      </c>
      <c r="B4" s="51"/>
      <c r="C4" s="13" t="s">
        <v>279</v>
      </c>
      <c r="E4" s="28"/>
      <c r="G4" s="13"/>
      <c r="H4" s="13"/>
      <c r="I4" s="14"/>
      <c r="J4" s="14"/>
      <c r="K4" s="15"/>
      <c r="M4" s="13">
        <v>2</v>
      </c>
      <c r="N4" s="28" t="s">
        <v>271</v>
      </c>
      <c r="O4" s="14" t="s">
        <v>275</v>
      </c>
      <c r="P4" s="15"/>
      <c r="Q4" s="15"/>
      <c r="R4" s="15"/>
      <c r="S4" s="13" t="str">
        <f t="shared" si="0"/>
        <v>朝食未就学児（３才以上）</v>
      </c>
      <c r="T4" s="13" t="str">
        <f t="shared" si="1"/>
        <v>朝食未就学児（３才以上）</v>
      </c>
      <c r="U4" s="12">
        <v>430</v>
      </c>
      <c r="V4" s="11"/>
      <c r="X4" s="13" t="s">
        <v>144</v>
      </c>
      <c r="Z4" s="13" t="s">
        <v>359</v>
      </c>
      <c r="AA4" s="26">
        <v>2720</v>
      </c>
      <c r="AC4" s="13"/>
      <c r="AD4" s="26"/>
      <c r="AF4" s="13"/>
      <c r="AG4" s="26"/>
      <c r="AI4" s="13" t="s">
        <v>414</v>
      </c>
      <c r="AJ4" s="26">
        <v>330</v>
      </c>
      <c r="AL4" s="13" t="s">
        <v>142</v>
      </c>
      <c r="AN4" s="13" t="s">
        <v>141</v>
      </c>
    </row>
    <row r="5" spans="1:40" x14ac:dyDescent="0.15">
      <c r="A5" s="28" t="s">
        <v>272</v>
      </c>
      <c r="B5" s="51"/>
      <c r="C5" s="13" t="s">
        <v>275</v>
      </c>
      <c r="E5" s="28"/>
      <c r="G5" s="13"/>
      <c r="H5" s="13"/>
      <c r="I5" s="14"/>
      <c r="J5" s="14"/>
      <c r="K5" s="15"/>
      <c r="M5" s="13">
        <v>3</v>
      </c>
      <c r="N5" s="28" t="s">
        <v>271</v>
      </c>
      <c r="O5" s="14" t="s">
        <v>131</v>
      </c>
      <c r="P5" s="15"/>
      <c r="Q5" s="15"/>
      <c r="R5" s="15"/>
      <c r="S5" s="13" t="str">
        <f t="shared" si="0"/>
        <v>朝食小学生</v>
      </c>
      <c r="T5" s="13" t="str">
        <f t="shared" si="1"/>
        <v>朝食小学生</v>
      </c>
      <c r="U5" s="12">
        <v>550</v>
      </c>
      <c r="V5" s="11"/>
      <c r="X5" s="13" t="s">
        <v>222</v>
      </c>
      <c r="Z5" s="13" t="s">
        <v>360</v>
      </c>
      <c r="AA5" s="12">
        <v>1360</v>
      </c>
      <c r="AC5" s="13"/>
      <c r="AD5" s="12"/>
      <c r="AF5" s="13"/>
      <c r="AG5" s="12"/>
      <c r="AI5" s="13" t="s">
        <v>284</v>
      </c>
      <c r="AJ5" s="26">
        <v>450</v>
      </c>
      <c r="AL5" s="13" t="s">
        <v>139</v>
      </c>
      <c r="AN5" s="13" t="s">
        <v>136</v>
      </c>
    </row>
    <row r="6" spans="1:40" x14ac:dyDescent="0.15">
      <c r="A6" s="28" t="s">
        <v>274</v>
      </c>
      <c r="B6" s="51"/>
      <c r="C6" s="13" t="s">
        <v>12</v>
      </c>
      <c r="G6" s="13"/>
      <c r="H6" s="13"/>
      <c r="I6" s="14"/>
      <c r="J6" s="14"/>
      <c r="K6" s="15"/>
      <c r="M6" s="13">
        <v>4</v>
      </c>
      <c r="N6" s="28" t="s">
        <v>271</v>
      </c>
      <c r="O6" s="14" t="s">
        <v>273</v>
      </c>
      <c r="P6" s="15"/>
      <c r="Q6" s="15"/>
      <c r="R6" s="15"/>
      <c r="S6" s="13" t="str">
        <f t="shared" si="0"/>
        <v>朝食中学生以上</v>
      </c>
      <c r="T6" s="13" t="str">
        <f t="shared" si="1"/>
        <v>朝食中学生以上</v>
      </c>
      <c r="U6" s="12">
        <v>560</v>
      </c>
      <c r="V6" s="11"/>
      <c r="X6" s="13" t="s">
        <v>223</v>
      </c>
      <c r="Z6" s="13" t="s">
        <v>361</v>
      </c>
      <c r="AA6" s="26">
        <v>2720</v>
      </c>
      <c r="AC6" s="13"/>
      <c r="AD6" s="12"/>
      <c r="AF6" s="13"/>
      <c r="AG6" s="12"/>
      <c r="AI6" s="13" t="s">
        <v>285</v>
      </c>
      <c r="AJ6" s="26">
        <v>660</v>
      </c>
      <c r="AL6" s="13"/>
      <c r="AN6" s="13" t="s">
        <v>138</v>
      </c>
    </row>
    <row r="7" spans="1:40" x14ac:dyDescent="0.15">
      <c r="B7" s="51"/>
      <c r="C7" s="13" t="s">
        <v>273</v>
      </c>
      <c r="G7" s="13"/>
      <c r="H7" s="13"/>
      <c r="I7" s="14"/>
      <c r="J7" s="14"/>
      <c r="K7" s="15"/>
      <c r="M7" s="13">
        <v>5</v>
      </c>
      <c r="N7" s="28" t="s">
        <v>271</v>
      </c>
      <c r="O7" s="14"/>
      <c r="P7" s="15"/>
      <c r="Q7" s="15"/>
      <c r="R7" s="15"/>
      <c r="S7" s="13" t="str">
        <f t="shared" si="0"/>
        <v>朝食</v>
      </c>
      <c r="T7" s="13" t="str">
        <f t="shared" si="1"/>
        <v>朝食</v>
      </c>
      <c r="U7" s="12"/>
      <c r="V7" s="11"/>
      <c r="X7" s="13" t="s">
        <v>224</v>
      </c>
      <c r="Z7" s="13" t="s">
        <v>362</v>
      </c>
      <c r="AA7" s="12">
        <v>1360</v>
      </c>
      <c r="AC7" s="13"/>
      <c r="AD7" s="12"/>
      <c r="AF7" s="13"/>
      <c r="AG7" s="12"/>
      <c r="AI7" s="13" t="s">
        <v>286</v>
      </c>
      <c r="AJ7" s="26">
        <v>450</v>
      </c>
      <c r="AL7" s="13"/>
      <c r="AN7" s="13"/>
    </row>
    <row r="8" spans="1:40" x14ac:dyDescent="0.15">
      <c r="B8" s="51"/>
      <c r="C8" s="13"/>
      <c r="G8" s="13"/>
      <c r="H8" s="13"/>
      <c r="I8" s="14"/>
      <c r="J8" s="14"/>
      <c r="K8" s="15"/>
      <c r="M8" s="13">
        <v>6</v>
      </c>
      <c r="N8" s="28" t="s">
        <v>271</v>
      </c>
      <c r="O8" s="14"/>
      <c r="P8" s="15"/>
      <c r="Q8" s="15"/>
      <c r="R8" s="15"/>
      <c r="S8" s="13" t="str">
        <f t="shared" si="0"/>
        <v>朝食</v>
      </c>
      <c r="T8" s="13" t="str">
        <f t="shared" si="1"/>
        <v>朝食</v>
      </c>
      <c r="U8" s="12"/>
      <c r="V8" s="11"/>
      <c r="X8" s="13" t="s">
        <v>225</v>
      </c>
      <c r="Z8" s="13" t="s">
        <v>363</v>
      </c>
      <c r="AA8" s="26">
        <v>2720</v>
      </c>
      <c r="AC8" s="13"/>
      <c r="AD8" s="12"/>
      <c r="AF8" s="13"/>
      <c r="AG8" s="12"/>
      <c r="AI8" s="13" t="s">
        <v>287</v>
      </c>
      <c r="AJ8" s="26">
        <v>500</v>
      </c>
      <c r="AL8" s="13"/>
      <c r="AN8" s="13"/>
    </row>
    <row r="9" spans="1:40" x14ac:dyDescent="0.15">
      <c r="C9" s="13"/>
      <c r="G9" s="13"/>
      <c r="H9" s="13"/>
      <c r="I9" s="14"/>
      <c r="J9" s="14"/>
      <c r="K9" s="15"/>
      <c r="M9" s="13">
        <v>7</v>
      </c>
      <c r="N9" s="28" t="s">
        <v>271</v>
      </c>
      <c r="O9" s="14"/>
      <c r="P9" s="15"/>
      <c r="Q9" s="15"/>
      <c r="R9" s="15"/>
      <c r="S9" s="13" t="str">
        <f t="shared" si="0"/>
        <v>朝食</v>
      </c>
      <c r="T9" s="13" t="str">
        <f t="shared" si="1"/>
        <v>朝食</v>
      </c>
      <c r="U9" s="12"/>
      <c r="V9" s="11"/>
      <c r="X9" s="13" t="s">
        <v>226</v>
      </c>
      <c r="Z9" s="13" t="s">
        <v>364</v>
      </c>
      <c r="AA9" s="12">
        <v>1360</v>
      </c>
      <c r="AC9" s="13"/>
      <c r="AD9" s="12"/>
      <c r="AF9" s="13"/>
      <c r="AG9" s="12"/>
      <c r="AI9" s="13" t="s">
        <v>288</v>
      </c>
      <c r="AJ9" s="26">
        <v>710</v>
      </c>
      <c r="AL9" s="13"/>
      <c r="AN9" s="13"/>
    </row>
    <row r="10" spans="1:40" x14ac:dyDescent="0.15">
      <c r="C10" s="13"/>
      <c r="G10" s="13"/>
      <c r="H10" s="13"/>
      <c r="I10" s="14"/>
      <c r="J10" s="14"/>
      <c r="K10" s="15"/>
      <c r="M10" s="13">
        <v>8</v>
      </c>
      <c r="N10" s="28" t="s">
        <v>271</v>
      </c>
      <c r="O10" s="14"/>
      <c r="P10" s="15"/>
      <c r="Q10" s="15"/>
      <c r="R10" s="15"/>
      <c r="S10" s="13" t="str">
        <f t="shared" si="0"/>
        <v>朝食</v>
      </c>
      <c r="T10" s="13" t="str">
        <f t="shared" si="1"/>
        <v>朝食</v>
      </c>
      <c r="U10" s="12"/>
      <c r="V10" s="11"/>
      <c r="X10" s="13" t="s">
        <v>227</v>
      </c>
      <c r="Z10" s="13" t="s">
        <v>365</v>
      </c>
      <c r="AA10" s="26">
        <v>2720</v>
      </c>
      <c r="AC10" s="13"/>
      <c r="AD10" s="26"/>
      <c r="AF10" s="13"/>
      <c r="AG10" s="26"/>
      <c r="AI10" s="13" t="s">
        <v>289</v>
      </c>
      <c r="AJ10" s="12">
        <v>500</v>
      </c>
      <c r="AL10" s="13"/>
      <c r="AN10" s="13"/>
    </row>
    <row r="11" spans="1:40" x14ac:dyDescent="0.15">
      <c r="C11" s="13"/>
      <c r="G11" s="13"/>
      <c r="H11" s="13"/>
      <c r="I11" s="14"/>
      <c r="J11" s="14"/>
      <c r="K11" s="15"/>
      <c r="M11" s="13">
        <v>9</v>
      </c>
      <c r="N11" s="28" t="s">
        <v>271</v>
      </c>
      <c r="O11" s="14"/>
      <c r="P11" s="15"/>
      <c r="Q11" s="15"/>
      <c r="R11" s="15"/>
      <c r="S11" s="13" t="str">
        <f t="shared" si="0"/>
        <v>朝食</v>
      </c>
      <c r="T11" s="13" t="str">
        <f t="shared" si="1"/>
        <v>朝食</v>
      </c>
      <c r="U11" s="12"/>
      <c r="V11" s="11"/>
      <c r="X11" s="13" t="s">
        <v>228</v>
      </c>
      <c r="Z11" s="13" t="s">
        <v>366</v>
      </c>
      <c r="AA11" s="12">
        <v>1360</v>
      </c>
      <c r="AC11" s="13"/>
      <c r="AD11" s="12"/>
      <c r="AF11" s="13"/>
      <c r="AG11" s="12"/>
      <c r="AI11" s="13" t="s">
        <v>290</v>
      </c>
      <c r="AJ11" s="26">
        <v>80</v>
      </c>
      <c r="AL11" s="13"/>
      <c r="AN11" s="13"/>
    </row>
    <row r="12" spans="1:40" x14ac:dyDescent="0.15">
      <c r="C12" s="13"/>
      <c r="G12" s="13"/>
      <c r="H12" s="13"/>
      <c r="I12" s="14"/>
      <c r="J12" s="14"/>
      <c r="K12" s="15"/>
      <c r="M12" s="13">
        <v>10</v>
      </c>
      <c r="N12" s="28" t="s">
        <v>271</v>
      </c>
      <c r="O12" s="14"/>
      <c r="P12" s="15"/>
      <c r="Q12" s="15"/>
      <c r="R12" s="15"/>
      <c r="S12" s="13" t="str">
        <f t="shared" si="0"/>
        <v>朝食</v>
      </c>
      <c r="T12" s="13" t="str">
        <f t="shared" si="1"/>
        <v>朝食</v>
      </c>
      <c r="U12" s="12"/>
      <c r="V12" s="11"/>
      <c r="X12" s="13" t="s">
        <v>246</v>
      </c>
      <c r="Z12" s="13" t="s">
        <v>367</v>
      </c>
      <c r="AA12" s="26">
        <v>4080</v>
      </c>
      <c r="AC12" s="13"/>
      <c r="AD12" s="12"/>
      <c r="AF12" s="13"/>
      <c r="AG12" s="12"/>
      <c r="AI12" s="13" t="s">
        <v>291</v>
      </c>
      <c r="AJ12" s="12">
        <v>150</v>
      </c>
      <c r="AL12" s="13"/>
      <c r="AN12" s="13"/>
    </row>
    <row r="13" spans="1:40" x14ac:dyDescent="0.15">
      <c r="C13" s="13"/>
      <c r="G13" s="13"/>
      <c r="H13" s="13"/>
      <c r="I13" s="14"/>
      <c r="J13" s="14"/>
      <c r="K13" s="15"/>
      <c r="M13" s="13">
        <v>11</v>
      </c>
      <c r="N13" s="28" t="s">
        <v>271</v>
      </c>
      <c r="O13" s="14"/>
      <c r="P13" s="15"/>
      <c r="Q13" s="15"/>
      <c r="R13" s="15"/>
      <c r="S13" s="13" t="str">
        <f t="shared" si="0"/>
        <v>朝食</v>
      </c>
      <c r="T13" s="13" t="str">
        <f t="shared" si="1"/>
        <v>朝食</v>
      </c>
      <c r="U13" s="12"/>
      <c r="V13" s="11"/>
      <c r="X13" s="13" t="s">
        <v>247</v>
      </c>
      <c r="Z13" s="13" t="s">
        <v>368</v>
      </c>
      <c r="AA13" s="12">
        <v>2040</v>
      </c>
      <c r="AC13" s="13"/>
      <c r="AD13" s="26"/>
      <c r="AF13" s="13"/>
      <c r="AG13" s="12"/>
      <c r="AI13" s="13" t="s">
        <v>292</v>
      </c>
      <c r="AJ13" s="12">
        <v>150</v>
      </c>
      <c r="AL13" s="13"/>
      <c r="AN13" s="13"/>
    </row>
    <row r="14" spans="1:40" x14ac:dyDescent="0.15">
      <c r="C14" s="13"/>
      <c r="G14" s="13"/>
      <c r="H14" s="13"/>
      <c r="I14" s="14"/>
      <c r="J14" s="14"/>
      <c r="K14" s="15"/>
      <c r="M14" s="13">
        <v>12</v>
      </c>
      <c r="N14" s="13" t="s">
        <v>272</v>
      </c>
      <c r="O14" s="25" t="s">
        <v>279</v>
      </c>
      <c r="P14" s="24"/>
      <c r="Q14" s="24"/>
      <c r="R14" s="24"/>
      <c r="S14" s="13" t="str">
        <f t="shared" si="0"/>
        <v>昼食未就学児（３才未満）</v>
      </c>
      <c r="T14" s="13" t="str">
        <f t="shared" si="1"/>
        <v>昼食未就学児（３才未満）</v>
      </c>
      <c r="U14" s="12">
        <v>0</v>
      </c>
      <c r="V14" s="11"/>
      <c r="X14" s="13" t="s">
        <v>248</v>
      </c>
      <c r="Z14" s="13" t="s">
        <v>369</v>
      </c>
      <c r="AA14" s="26">
        <v>4080</v>
      </c>
      <c r="AC14" s="13"/>
      <c r="AD14" s="26"/>
      <c r="AF14" s="13"/>
      <c r="AG14" s="26"/>
      <c r="AI14" s="13" t="s">
        <v>293</v>
      </c>
      <c r="AJ14" s="12">
        <v>400</v>
      </c>
      <c r="AL14" s="13"/>
      <c r="AN14" s="13"/>
    </row>
    <row r="15" spans="1:40" x14ac:dyDescent="0.15">
      <c r="G15" s="13"/>
      <c r="H15" s="13"/>
      <c r="I15" s="14"/>
      <c r="J15" s="14"/>
      <c r="K15" s="15"/>
      <c r="M15" s="13">
        <v>13</v>
      </c>
      <c r="N15" s="13" t="s">
        <v>272</v>
      </c>
      <c r="O15" s="25" t="s">
        <v>275</v>
      </c>
      <c r="P15" s="24"/>
      <c r="Q15" s="24"/>
      <c r="R15" s="24"/>
      <c r="S15" s="13" t="str">
        <f t="shared" si="0"/>
        <v>昼食未就学児（３才以上）</v>
      </c>
      <c r="T15" s="13" t="str">
        <f t="shared" si="1"/>
        <v>昼食未就学児（３才以上）</v>
      </c>
      <c r="U15" s="12">
        <v>510</v>
      </c>
      <c r="V15" s="11"/>
      <c r="X15" s="13" t="s">
        <v>249</v>
      </c>
      <c r="Z15" s="13" t="s">
        <v>370</v>
      </c>
      <c r="AA15" s="12">
        <v>2040</v>
      </c>
      <c r="AC15" s="13"/>
      <c r="AD15" s="12"/>
      <c r="AF15" s="13"/>
      <c r="AG15" s="12"/>
      <c r="AI15" s="13" t="s">
        <v>294</v>
      </c>
      <c r="AJ15" s="26">
        <v>200</v>
      </c>
      <c r="AL15" s="13"/>
      <c r="AN15" s="13"/>
    </row>
    <row r="16" spans="1:40" x14ac:dyDescent="0.15">
      <c r="G16" s="13"/>
      <c r="H16" s="13"/>
      <c r="I16" s="14"/>
      <c r="J16" s="14"/>
      <c r="K16" s="15"/>
      <c r="M16" s="13">
        <v>14</v>
      </c>
      <c r="N16" s="13" t="s">
        <v>272</v>
      </c>
      <c r="O16" s="25" t="s">
        <v>12</v>
      </c>
      <c r="P16" s="24"/>
      <c r="Q16" s="24"/>
      <c r="R16" s="24"/>
      <c r="S16" s="13" t="str">
        <f t="shared" si="0"/>
        <v>昼食小学生</v>
      </c>
      <c r="T16" s="13" t="str">
        <f t="shared" si="1"/>
        <v>昼食小学生</v>
      </c>
      <c r="U16" s="12">
        <v>650</v>
      </c>
      <c r="V16" s="11"/>
      <c r="Z16" s="13" t="s">
        <v>371</v>
      </c>
      <c r="AA16" s="26">
        <v>4160</v>
      </c>
      <c r="AC16" s="13"/>
      <c r="AD16" s="12"/>
      <c r="AF16" s="13"/>
      <c r="AG16" s="12"/>
      <c r="AI16" s="13" t="s">
        <v>295</v>
      </c>
      <c r="AJ16" s="12">
        <v>400</v>
      </c>
      <c r="AL16" s="13"/>
      <c r="AN16" s="13"/>
    </row>
    <row r="17" spans="7:40" x14ac:dyDescent="0.15">
      <c r="G17" s="13"/>
      <c r="H17" s="13"/>
      <c r="I17" s="14"/>
      <c r="J17" s="14"/>
      <c r="K17" s="15"/>
      <c r="M17" s="13">
        <v>15</v>
      </c>
      <c r="N17" s="13" t="s">
        <v>272</v>
      </c>
      <c r="O17" s="25" t="s">
        <v>273</v>
      </c>
      <c r="P17" s="24"/>
      <c r="Q17" s="24"/>
      <c r="R17" s="24"/>
      <c r="S17" s="13" t="str">
        <f t="shared" si="0"/>
        <v>昼食中学生以上</v>
      </c>
      <c r="T17" s="13" t="str">
        <f t="shared" si="1"/>
        <v>昼食中学生以上</v>
      </c>
      <c r="U17" s="12">
        <v>670</v>
      </c>
      <c r="V17" s="11"/>
      <c r="Z17" s="13" t="s">
        <v>372</v>
      </c>
      <c r="AA17" s="12">
        <v>2080</v>
      </c>
      <c r="AC17" s="13"/>
      <c r="AD17" s="26"/>
      <c r="AF17" s="13"/>
      <c r="AG17" s="12"/>
      <c r="AI17" s="13" t="s">
        <v>296</v>
      </c>
      <c r="AJ17" s="12">
        <v>900</v>
      </c>
      <c r="AL17" s="13"/>
      <c r="AN17" s="13"/>
    </row>
    <row r="18" spans="7:40" x14ac:dyDescent="0.15">
      <c r="G18" s="13"/>
      <c r="H18" s="13"/>
      <c r="I18" s="14"/>
      <c r="J18" s="14"/>
      <c r="K18" s="15"/>
      <c r="M18" s="13">
        <v>16</v>
      </c>
      <c r="N18" s="13" t="s">
        <v>272</v>
      </c>
      <c r="O18" s="25"/>
      <c r="P18" s="24"/>
      <c r="Q18" s="24"/>
      <c r="R18" s="24"/>
      <c r="S18" s="13" t="str">
        <f t="shared" si="0"/>
        <v>昼食</v>
      </c>
      <c r="T18" s="13" t="str">
        <f t="shared" si="1"/>
        <v>昼食</v>
      </c>
      <c r="U18" s="12"/>
      <c r="V18" s="11"/>
      <c r="Z18" s="13" t="s">
        <v>373</v>
      </c>
      <c r="AA18" s="26">
        <v>4240</v>
      </c>
      <c r="AC18" s="13"/>
      <c r="AD18" s="12"/>
      <c r="AF18" s="13"/>
      <c r="AG18" s="12"/>
      <c r="AI18" s="13" t="s">
        <v>297</v>
      </c>
      <c r="AJ18" s="12">
        <v>1100</v>
      </c>
      <c r="AL18" s="13"/>
      <c r="AN18" s="13"/>
    </row>
    <row r="19" spans="7:40" x14ac:dyDescent="0.15">
      <c r="G19" s="13"/>
      <c r="H19" s="13"/>
      <c r="I19" s="14"/>
      <c r="J19" s="14"/>
      <c r="K19" s="15"/>
      <c r="M19" s="13">
        <v>17</v>
      </c>
      <c r="N19" s="13" t="s">
        <v>272</v>
      </c>
      <c r="O19" s="25"/>
      <c r="P19" s="24"/>
      <c r="Q19" s="24"/>
      <c r="R19" s="24"/>
      <c r="S19" s="13" t="str">
        <f t="shared" si="0"/>
        <v>昼食</v>
      </c>
      <c r="T19" s="13" t="str">
        <f t="shared" si="1"/>
        <v>昼食</v>
      </c>
      <c r="U19" s="12"/>
      <c r="V19" s="11"/>
      <c r="Z19" s="13" t="s">
        <v>374</v>
      </c>
      <c r="AA19" s="12">
        <v>2120</v>
      </c>
      <c r="AC19" s="13"/>
      <c r="AD19" s="12"/>
      <c r="AF19" s="13"/>
      <c r="AG19" s="12"/>
      <c r="AI19" s="13" t="s">
        <v>298</v>
      </c>
      <c r="AJ19" s="12">
        <v>1680</v>
      </c>
      <c r="AL19" s="13"/>
      <c r="AN19" s="13"/>
    </row>
    <row r="20" spans="7:40" x14ac:dyDescent="0.15">
      <c r="G20" s="13"/>
      <c r="H20" s="13"/>
      <c r="I20" s="14"/>
      <c r="J20" s="14"/>
      <c r="K20" s="15"/>
      <c r="M20" s="13">
        <v>18</v>
      </c>
      <c r="N20" s="13" t="s">
        <v>272</v>
      </c>
      <c r="O20" s="25"/>
      <c r="P20" s="24"/>
      <c r="Q20" s="24"/>
      <c r="R20" s="24"/>
      <c r="S20" s="13" t="str">
        <f t="shared" si="0"/>
        <v>昼食</v>
      </c>
      <c r="T20" s="13" t="str">
        <f t="shared" si="1"/>
        <v>昼食</v>
      </c>
      <c r="U20" s="12"/>
      <c r="V20" s="11"/>
      <c r="Z20" s="13" t="s">
        <v>375</v>
      </c>
      <c r="AA20" s="26">
        <v>4400</v>
      </c>
      <c r="AC20" s="13"/>
      <c r="AD20" s="12"/>
      <c r="AF20" s="13"/>
      <c r="AG20" s="12"/>
      <c r="AI20" s="13" t="s">
        <v>299</v>
      </c>
      <c r="AJ20" s="12">
        <v>180</v>
      </c>
      <c r="AL20" s="13"/>
      <c r="AN20" s="13"/>
    </row>
    <row r="21" spans="7:40" x14ac:dyDescent="0.15">
      <c r="G21" s="13"/>
      <c r="H21" s="13"/>
      <c r="I21" s="14"/>
      <c r="J21" s="14"/>
      <c r="K21" s="15"/>
      <c r="M21" s="13">
        <v>19</v>
      </c>
      <c r="N21" s="13" t="s">
        <v>272</v>
      </c>
      <c r="O21" s="25"/>
      <c r="P21" s="24"/>
      <c r="Q21" s="24"/>
      <c r="R21" s="24"/>
      <c r="S21" s="13" t="str">
        <f t="shared" si="0"/>
        <v>昼食</v>
      </c>
      <c r="T21" s="13" t="str">
        <f t="shared" si="1"/>
        <v>昼食</v>
      </c>
      <c r="U21" s="12"/>
      <c r="V21" s="11"/>
      <c r="Z21" s="13" t="s">
        <v>376</v>
      </c>
      <c r="AA21" s="12">
        <v>2200</v>
      </c>
      <c r="AC21" s="13"/>
      <c r="AD21" s="26"/>
      <c r="AF21" s="13"/>
      <c r="AG21" s="26"/>
      <c r="AI21" s="13" t="s">
        <v>300</v>
      </c>
      <c r="AJ21" s="12">
        <v>130</v>
      </c>
      <c r="AL21" s="13"/>
      <c r="AN21" s="13"/>
    </row>
    <row r="22" spans="7:40" x14ac:dyDescent="0.15">
      <c r="G22" s="13"/>
      <c r="H22" s="13"/>
      <c r="I22" s="14"/>
      <c r="J22" s="14"/>
      <c r="K22" s="15"/>
      <c r="M22" s="13">
        <v>20</v>
      </c>
      <c r="N22" s="13" t="s">
        <v>272</v>
      </c>
      <c r="O22" s="25"/>
      <c r="P22" s="24"/>
      <c r="Q22" s="24"/>
      <c r="R22" s="24"/>
      <c r="S22" s="13" t="str">
        <f t="shared" si="0"/>
        <v>昼食</v>
      </c>
      <c r="T22" s="13" t="str">
        <f t="shared" si="1"/>
        <v>昼食</v>
      </c>
      <c r="U22" s="12"/>
      <c r="V22" s="11"/>
      <c r="Z22" s="13" t="s">
        <v>377</v>
      </c>
      <c r="AA22" s="12">
        <v>2080</v>
      </c>
      <c r="AC22" s="13"/>
      <c r="AD22" s="12"/>
      <c r="AF22" s="13"/>
      <c r="AG22" s="12"/>
      <c r="AI22" s="13" t="s">
        <v>301</v>
      </c>
      <c r="AJ22" s="26">
        <v>60</v>
      </c>
      <c r="AL22" s="13"/>
      <c r="AN22" s="13"/>
    </row>
    <row r="23" spans="7:40" x14ac:dyDescent="0.15">
      <c r="G23" s="13"/>
      <c r="H23" s="13"/>
      <c r="I23" s="14"/>
      <c r="J23" s="14"/>
      <c r="K23" s="15"/>
      <c r="M23" s="13">
        <v>21</v>
      </c>
      <c r="N23" s="13" t="s">
        <v>272</v>
      </c>
      <c r="O23" s="25"/>
      <c r="P23" s="24"/>
      <c r="Q23" s="24"/>
      <c r="R23" s="24"/>
      <c r="S23" s="13" t="str">
        <f t="shared" si="0"/>
        <v>昼食</v>
      </c>
      <c r="T23" s="13" t="str">
        <f t="shared" si="1"/>
        <v>昼食</v>
      </c>
      <c r="U23" s="12"/>
      <c r="V23" s="11"/>
      <c r="Z23" s="13" t="s">
        <v>378</v>
      </c>
      <c r="AA23" s="12">
        <v>1040</v>
      </c>
      <c r="AC23" s="13"/>
      <c r="AD23" s="12"/>
      <c r="AF23" s="13"/>
      <c r="AG23" s="12"/>
      <c r="AI23" s="13" t="s">
        <v>303</v>
      </c>
      <c r="AJ23" s="12">
        <v>30</v>
      </c>
      <c r="AL23" s="13"/>
      <c r="AN23" s="13"/>
    </row>
    <row r="24" spans="7:40" x14ac:dyDescent="0.15">
      <c r="G24" s="13"/>
      <c r="H24" s="13"/>
      <c r="I24" s="14"/>
      <c r="J24" s="14"/>
      <c r="K24" s="15"/>
      <c r="M24" s="13">
        <v>22</v>
      </c>
      <c r="N24" s="13" t="s">
        <v>272</v>
      </c>
      <c r="O24" s="25"/>
      <c r="P24" s="24"/>
      <c r="Q24" s="24"/>
      <c r="R24" s="24"/>
      <c r="S24" s="13" t="str">
        <f t="shared" si="0"/>
        <v>昼食</v>
      </c>
      <c r="T24" s="13" t="str">
        <f t="shared" si="1"/>
        <v>昼食</v>
      </c>
      <c r="U24" s="12"/>
      <c r="V24" s="11"/>
      <c r="Z24" s="13" t="s">
        <v>379</v>
      </c>
      <c r="AA24" s="12">
        <v>2880</v>
      </c>
      <c r="AC24" s="13"/>
      <c r="AD24" s="12"/>
      <c r="AF24" s="13"/>
      <c r="AG24" s="12"/>
      <c r="AI24" s="13" t="s">
        <v>304</v>
      </c>
      <c r="AJ24" s="12">
        <v>90</v>
      </c>
      <c r="AL24" s="13"/>
      <c r="AN24" s="13"/>
    </row>
    <row r="25" spans="7:40" x14ac:dyDescent="0.15">
      <c r="M25" s="13">
        <v>23</v>
      </c>
      <c r="N25" s="13" t="s">
        <v>274</v>
      </c>
      <c r="O25" s="23" t="s">
        <v>279</v>
      </c>
      <c r="P25" s="22"/>
      <c r="Q25" s="22"/>
      <c r="R25" s="22"/>
      <c r="S25" s="13" t="str">
        <f t="shared" si="0"/>
        <v>夕食未就学児（３才未満）</v>
      </c>
      <c r="T25" s="13" t="str">
        <f t="shared" si="1"/>
        <v>夕食未就学児（３才未満）</v>
      </c>
      <c r="U25" s="12">
        <v>0</v>
      </c>
      <c r="V25" s="11"/>
      <c r="Z25" s="13" t="s">
        <v>380</v>
      </c>
      <c r="AA25" s="12">
        <v>1440</v>
      </c>
      <c r="AC25" s="13"/>
      <c r="AD25" s="12"/>
      <c r="AF25" s="13"/>
      <c r="AG25" s="12"/>
      <c r="AI25" s="13" t="s">
        <v>305</v>
      </c>
      <c r="AJ25" s="12">
        <v>55</v>
      </c>
      <c r="AL25" s="13"/>
      <c r="AN25" s="13"/>
    </row>
    <row r="26" spans="7:40" x14ac:dyDescent="0.15">
      <c r="M26" s="13">
        <v>24</v>
      </c>
      <c r="N26" s="13" t="s">
        <v>274</v>
      </c>
      <c r="O26" s="23" t="s">
        <v>275</v>
      </c>
      <c r="P26" s="22"/>
      <c r="Q26" s="22"/>
      <c r="R26" s="22"/>
      <c r="S26" s="13" t="str">
        <f t="shared" si="0"/>
        <v>夕食未就学児（３才以上）</v>
      </c>
      <c r="T26" s="13" t="str">
        <f t="shared" si="1"/>
        <v>夕食未就学児（３才以上）</v>
      </c>
      <c r="U26" s="12">
        <v>570</v>
      </c>
      <c r="V26" s="11"/>
      <c r="Z26" s="13" t="s">
        <v>381</v>
      </c>
      <c r="AA26" s="12">
        <v>2880</v>
      </c>
      <c r="AC26" s="13"/>
      <c r="AD26" s="12"/>
      <c r="AF26" s="13"/>
      <c r="AG26" s="12"/>
      <c r="AI26" s="13" t="s">
        <v>306</v>
      </c>
      <c r="AJ26" s="12">
        <v>30</v>
      </c>
      <c r="AL26" s="13"/>
      <c r="AN26" s="13"/>
    </row>
    <row r="27" spans="7:40" x14ac:dyDescent="0.15">
      <c r="M27" s="13">
        <v>25</v>
      </c>
      <c r="N27" s="13" t="s">
        <v>274</v>
      </c>
      <c r="O27" s="23" t="s">
        <v>12</v>
      </c>
      <c r="P27" s="22"/>
      <c r="Q27" s="22"/>
      <c r="R27" s="22"/>
      <c r="S27" s="13" t="str">
        <f t="shared" si="0"/>
        <v>夕食小学生</v>
      </c>
      <c r="T27" s="13" t="str">
        <f t="shared" si="1"/>
        <v>夕食小学生</v>
      </c>
      <c r="U27" s="12">
        <v>760</v>
      </c>
      <c r="V27" s="11"/>
      <c r="Z27" s="9" t="s">
        <v>382</v>
      </c>
      <c r="AA27" s="10">
        <v>1440</v>
      </c>
      <c r="AI27" s="13" t="s">
        <v>302</v>
      </c>
      <c r="AJ27" s="12">
        <v>10180</v>
      </c>
    </row>
    <row r="28" spans="7:40" x14ac:dyDescent="0.15">
      <c r="M28" s="13">
        <v>26</v>
      </c>
      <c r="N28" s="13" t="s">
        <v>274</v>
      </c>
      <c r="O28" s="23" t="s">
        <v>273</v>
      </c>
      <c r="P28" s="22"/>
      <c r="Q28" s="22"/>
      <c r="R28" s="22"/>
      <c r="S28" s="13" t="str">
        <f t="shared" si="0"/>
        <v>夕食中学生以上</v>
      </c>
      <c r="T28" s="13" t="str">
        <f t="shared" si="1"/>
        <v>夕食中学生以上</v>
      </c>
      <c r="U28" s="12">
        <v>780</v>
      </c>
      <c r="V28" s="11"/>
      <c r="Z28" s="9" t="s">
        <v>383</v>
      </c>
      <c r="AA28" s="10">
        <v>3360</v>
      </c>
      <c r="AI28" s="9" t="s">
        <v>307</v>
      </c>
      <c r="AJ28" s="10">
        <v>5090</v>
      </c>
    </row>
    <row r="29" spans="7:40" x14ac:dyDescent="0.15">
      <c r="M29" s="13">
        <v>27</v>
      </c>
      <c r="N29" s="13" t="s">
        <v>274</v>
      </c>
      <c r="O29" s="23"/>
      <c r="P29" s="22"/>
      <c r="Q29" s="22"/>
      <c r="R29" s="22"/>
      <c r="S29" s="13" t="str">
        <f t="shared" si="0"/>
        <v>夕食</v>
      </c>
      <c r="T29" s="13" t="str">
        <f t="shared" si="1"/>
        <v>夕食</v>
      </c>
      <c r="U29" s="12"/>
      <c r="V29" s="11"/>
      <c r="Z29" s="9" t="s">
        <v>384</v>
      </c>
      <c r="AA29" s="10">
        <v>1680</v>
      </c>
      <c r="AI29" s="9" t="s">
        <v>308</v>
      </c>
      <c r="AJ29" s="10">
        <v>350</v>
      </c>
    </row>
    <row r="30" spans="7:40" x14ac:dyDescent="0.15">
      <c r="M30" s="13">
        <v>28</v>
      </c>
      <c r="N30" s="13" t="s">
        <v>274</v>
      </c>
      <c r="O30" s="23"/>
      <c r="P30" s="22"/>
      <c r="Q30" s="22"/>
      <c r="R30" s="22"/>
      <c r="S30" s="13" t="str">
        <f t="shared" si="0"/>
        <v>夕食</v>
      </c>
      <c r="T30" s="13" t="str">
        <f t="shared" si="1"/>
        <v>夕食</v>
      </c>
      <c r="U30" s="12"/>
      <c r="V30" s="11"/>
      <c r="Z30" s="9" t="s">
        <v>385</v>
      </c>
      <c r="AA30" s="10">
        <v>3960</v>
      </c>
      <c r="AI30" s="9" t="s">
        <v>309</v>
      </c>
      <c r="AJ30" s="10">
        <v>550</v>
      </c>
    </row>
    <row r="31" spans="7:40" x14ac:dyDescent="0.15">
      <c r="M31" s="13">
        <v>29</v>
      </c>
      <c r="N31" s="13" t="s">
        <v>274</v>
      </c>
      <c r="O31" s="23"/>
      <c r="P31" s="22"/>
      <c r="Q31" s="22"/>
      <c r="R31" s="22"/>
      <c r="S31" s="13" t="str">
        <f t="shared" si="0"/>
        <v>夕食</v>
      </c>
      <c r="T31" s="13" t="str">
        <f t="shared" si="1"/>
        <v>夕食</v>
      </c>
      <c r="U31" s="12"/>
      <c r="V31" s="11"/>
      <c r="Z31" s="9" t="s">
        <v>386</v>
      </c>
      <c r="AA31" s="10">
        <v>1980</v>
      </c>
      <c r="AI31" s="9" t="s">
        <v>310</v>
      </c>
      <c r="AJ31" s="10">
        <v>220</v>
      </c>
    </row>
    <row r="32" spans="7:40" x14ac:dyDescent="0.15">
      <c r="M32" s="13">
        <v>30</v>
      </c>
      <c r="N32" s="13" t="s">
        <v>274</v>
      </c>
      <c r="O32" s="23"/>
      <c r="P32" s="22"/>
      <c r="Q32" s="22"/>
      <c r="R32" s="22"/>
      <c r="S32" s="13" t="str">
        <f t="shared" si="0"/>
        <v>夕食</v>
      </c>
      <c r="T32" s="13" t="str">
        <f t="shared" si="1"/>
        <v>夕食</v>
      </c>
      <c r="U32" s="12"/>
      <c r="V32" s="11"/>
      <c r="Z32" s="9" t="s">
        <v>387</v>
      </c>
      <c r="AA32" s="10">
        <v>3960</v>
      </c>
      <c r="AI32" s="9" t="s">
        <v>311</v>
      </c>
      <c r="AJ32" s="10">
        <v>100</v>
      </c>
    </row>
    <row r="33" spans="13:36" x14ac:dyDescent="0.15">
      <c r="M33" s="13">
        <v>31</v>
      </c>
      <c r="N33" s="13" t="s">
        <v>274</v>
      </c>
      <c r="O33" s="23"/>
      <c r="P33" s="22"/>
      <c r="Q33" s="22"/>
      <c r="R33" s="22"/>
      <c r="S33" s="13" t="str">
        <f t="shared" si="0"/>
        <v>夕食</v>
      </c>
      <c r="T33" s="13" t="str">
        <f t="shared" si="1"/>
        <v>夕食</v>
      </c>
      <c r="U33" s="12"/>
      <c r="V33" s="11"/>
      <c r="Z33" s="9" t="s">
        <v>388</v>
      </c>
      <c r="AA33" s="10">
        <v>1980</v>
      </c>
      <c r="AI33" s="9" t="s">
        <v>312</v>
      </c>
      <c r="AJ33" s="10">
        <v>220</v>
      </c>
    </row>
    <row r="34" spans="13:36" x14ac:dyDescent="0.15">
      <c r="M34" s="13">
        <v>32</v>
      </c>
      <c r="N34" s="13" t="s">
        <v>274</v>
      </c>
      <c r="O34" s="23"/>
      <c r="P34" s="22"/>
      <c r="Q34" s="22"/>
      <c r="R34" s="22"/>
      <c r="S34" s="13" t="str">
        <f t="shared" si="0"/>
        <v>夕食</v>
      </c>
      <c r="T34" s="13" t="str">
        <f t="shared" si="1"/>
        <v>夕食</v>
      </c>
      <c r="U34" s="12"/>
      <c r="V34" s="11"/>
      <c r="Z34" s="9" t="s">
        <v>389</v>
      </c>
      <c r="AA34" s="10">
        <v>3960</v>
      </c>
      <c r="AI34" s="9" t="s">
        <v>313</v>
      </c>
      <c r="AJ34" s="10">
        <v>250</v>
      </c>
    </row>
    <row r="35" spans="13:36" x14ac:dyDescent="0.15">
      <c r="M35" s="13">
        <v>33</v>
      </c>
      <c r="N35" s="13" t="s">
        <v>274</v>
      </c>
      <c r="O35" s="23"/>
      <c r="P35" s="22"/>
      <c r="Q35" s="22"/>
      <c r="R35" s="22"/>
      <c r="S35" s="13" t="str">
        <f t="shared" si="0"/>
        <v>夕食</v>
      </c>
      <c r="T35" s="13" t="str">
        <f t="shared" si="1"/>
        <v>夕食</v>
      </c>
      <c r="U35" s="12">
        <v>2500</v>
      </c>
      <c r="V35" s="11"/>
      <c r="Z35" s="9" t="s">
        <v>390</v>
      </c>
      <c r="AA35" s="10">
        <v>1980</v>
      </c>
      <c r="AI35" s="9" t="s">
        <v>314</v>
      </c>
      <c r="AJ35" s="10">
        <v>220</v>
      </c>
    </row>
    <row r="36" spans="13:36" x14ac:dyDescent="0.15">
      <c r="M36" s="13">
        <v>34</v>
      </c>
      <c r="N36" s="13"/>
      <c r="O36" s="17"/>
      <c r="P36" s="18"/>
      <c r="Q36" s="18"/>
      <c r="R36" s="18"/>
      <c r="S36" s="13"/>
      <c r="T36" s="13"/>
      <c r="U36" s="12"/>
      <c r="V36" s="11"/>
      <c r="Z36" s="9" t="s">
        <v>391</v>
      </c>
      <c r="AA36" s="10">
        <v>4560</v>
      </c>
      <c r="AI36" s="9" t="s">
        <v>315</v>
      </c>
      <c r="AJ36" s="10">
        <v>60</v>
      </c>
    </row>
    <row r="37" spans="13:36" x14ac:dyDescent="0.15">
      <c r="M37" s="13">
        <v>35</v>
      </c>
      <c r="N37" s="13"/>
      <c r="O37" s="17"/>
      <c r="P37" s="18"/>
      <c r="Q37" s="18"/>
      <c r="R37" s="18"/>
      <c r="S37" s="13"/>
      <c r="T37" s="13"/>
      <c r="U37" s="12"/>
      <c r="V37" s="11"/>
      <c r="Z37" s="9" t="s">
        <v>392</v>
      </c>
      <c r="AA37" s="10">
        <v>2280</v>
      </c>
      <c r="AI37" s="9" t="s">
        <v>316</v>
      </c>
      <c r="AJ37" s="10">
        <v>60</v>
      </c>
    </row>
    <row r="38" spans="13:36" x14ac:dyDescent="0.15">
      <c r="M38" s="13">
        <v>36</v>
      </c>
      <c r="N38" s="13"/>
      <c r="O38" s="17"/>
      <c r="P38" s="18"/>
      <c r="Q38" s="18"/>
      <c r="R38" s="18"/>
      <c r="S38" s="13"/>
      <c r="T38" s="13"/>
      <c r="U38" s="12"/>
      <c r="V38" s="11"/>
      <c r="Z38" s="9" t="s">
        <v>393</v>
      </c>
      <c r="AA38" s="10">
        <v>4960</v>
      </c>
      <c r="AI38" s="9" t="s">
        <v>317</v>
      </c>
      <c r="AJ38" s="10">
        <v>40</v>
      </c>
    </row>
    <row r="39" spans="13:36" x14ac:dyDescent="0.15">
      <c r="M39" s="13">
        <v>37</v>
      </c>
      <c r="N39" s="13"/>
      <c r="O39" s="17"/>
      <c r="P39" s="18"/>
      <c r="Q39" s="18"/>
      <c r="R39" s="18"/>
      <c r="S39" s="13"/>
      <c r="T39" s="13"/>
      <c r="U39" s="12"/>
      <c r="V39" s="11"/>
      <c r="Z39" s="9" t="s">
        <v>394</v>
      </c>
      <c r="AA39" s="10">
        <v>2480</v>
      </c>
      <c r="AI39" s="9" t="s">
        <v>318</v>
      </c>
      <c r="AJ39" s="10">
        <v>130</v>
      </c>
    </row>
    <row r="40" spans="13:36" x14ac:dyDescent="0.15">
      <c r="M40" s="13">
        <v>38</v>
      </c>
      <c r="N40" s="13"/>
      <c r="O40" s="17"/>
      <c r="P40" s="18"/>
      <c r="Q40" s="18"/>
      <c r="R40" s="18"/>
      <c r="S40" s="13"/>
      <c r="T40" s="13"/>
      <c r="U40" s="12"/>
      <c r="V40" s="11"/>
      <c r="Z40" s="9" t="s">
        <v>395</v>
      </c>
      <c r="AA40" s="10">
        <v>6080</v>
      </c>
    </row>
    <row r="41" spans="13:36" x14ac:dyDescent="0.15">
      <c r="M41" s="13">
        <v>39</v>
      </c>
      <c r="N41" s="13"/>
      <c r="O41" s="17"/>
      <c r="P41" s="18"/>
      <c r="Q41" s="18"/>
      <c r="R41" s="18"/>
      <c r="S41" s="13"/>
      <c r="T41" s="13"/>
      <c r="U41" s="12"/>
      <c r="V41" s="11"/>
      <c r="Z41" s="9" t="s">
        <v>396</v>
      </c>
      <c r="AA41" s="10">
        <v>3040</v>
      </c>
    </row>
    <row r="42" spans="13:36" x14ac:dyDescent="0.15">
      <c r="M42" s="13">
        <v>40</v>
      </c>
      <c r="N42" s="13"/>
      <c r="O42" s="17"/>
      <c r="P42" s="18"/>
      <c r="Q42" s="18"/>
      <c r="R42" s="18"/>
      <c r="S42" s="13"/>
      <c r="T42" s="13"/>
      <c r="U42" s="12"/>
      <c r="V42" s="11"/>
      <c r="Z42" s="9" t="s">
        <v>397</v>
      </c>
      <c r="AA42" s="10">
        <v>1880</v>
      </c>
    </row>
    <row r="43" spans="13:36" x14ac:dyDescent="0.15">
      <c r="M43" s="13">
        <v>41</v>
      </c>
      <c r="N43" s="13"/>
      <c r="O43" s="17"/>
      <c r="P43" s="18"/>
      <c r="Q43" s="18"/>
      <c r="R43" s="18"/>
      <c r="S43" s="13"/>
      <c r="T43" s="13"/>
      <c r="U43" s="12"/>
      <c r="V43" s="11"/>
      <c r="Z43" s="9" t="s">
        <v>398</v>
      </c>
      <c r="AA43" s="10">
        <v>130</v>
      </c>
    </row>
    <row r="44" spans="13:36" x14ac:dyDescent="0.15">
      <c r="M44" s="13">
        <v>42</v>
      </c>
      <c r="N44" s="13"/>
      <c r="O44" s="17"/>
      <c r="P44" s="18"/>
      <c r="Q44" s="18"/>
      <c r="R44" s="18"/>
      <c r="S44" s="13"/>
      <c r="T44" s="13"/>
      <c r="U44" s="12"/>
      <c r="V44" s="11"/>
      <c r="Z44" s="9" t="s">
        <v>399</v>
      </c>
      <c r="AA44" s="10">
        <v>150</v>
      </c>
    </row>
    <row r="45" spans="13:36" x14ac:dyDescent="0.15">
      <c r="M45" s="13">
        <v>43</v>
      </c>
      <c r="N45" s="13"/>
      <c r="O45" s="17"/>
      <c r="P45" s="18"/>
      <c r="Q45" s="18"/>
      <c r="R45" s="18"/>
      <c r="S45" s="13"/>
      <c r="T45" s="13"/>
      <c r="U45" s="12"/>
      <c r="V45" s="11"/>
      <c r="Z45" s="9" t="s">
        <v>401</v>
      </c>
      <c r="AA45" s="10">
        <v>140</v>
      </c>
    </row>
    <row r="46" spans="13:36" x14ac:dyDescent="0.15">
      <c r="M46" s="13">
        <v>44</v>
      </c>
      <c r="N46" s="13"/>
      <c r="O46" s="17"/>
      <c r="P46" s="18"/>
      <c r="Q46" s="18"/>
      <c r="R46" s="18"/>
      <c r="S46" s="13"/>
      <c r="T46" s="13"/>
      <c r="U46" s="12"/>
      <c r="V46" s="11"/>
      <c r="Z46" s="9" t="s">
        <v>402</v>
      </c>
      <c r="AA46" s="10">
        <v>160</v>
      </c>
    </row>
    <row r="47" spans="13:36" x14ac:dyDescent="0.15">
      <c r="M47" s="13">
        <v>45</v>
      </c>
      <c r="N47" s="13"/>
      <c r="O47" s="14"/>
      <c r="P47" s="15"/>
      <c r="Q47" s="15"/>
      <c r="R47" s="15"/>
      <c r="S47" s="13"/>
      <c r="T47" s="13"/>
      <c r="U47" s="21"/>
      <c r="V47" s="11"/>
      <c r="Z47" s="9" t="s">
        <v>403</v>
      </c>
      <c r="AA47" s="10">
        <v>310</v>
      </c>
    </row>
    <row r="48" spans="13:36" x14ac:dyDescent="0.15">
      <c r="M48" s="13">
        <v>46</v>
      </c>
      <c r="N48" s="13"/>
      <c r="O48" s="14"/>
      <c r="P48" s="15"/>
      <c r="Q48" s="15"/>
      <c r="R48" s="15"/>
      <c r="S48" s="13"/>
      <c r="T48" s="13"/>
      <c r="U48" s="12"/>
      <c r="V48" s="11"/>
      <c r="Z48" s="9" t="s">
        <v>404</v>
      </c>
      <c r="AA48" s="10">
        <v>440</v>
      </c>
    </row>
    <row r="49" spans="13:27" x14ac:dyDescent="0.15">
      <c r="M49" s="13">
        <v>47</v>
      </c>
      <c r="N49" s="13"/>
      <c r="O49" s="14"/>
      <c r="P49" s="15"/>
      <c r="Q49" s="15"/>
      <c r="R49" s="15"/>
      <c r="S49" s="13"/>
      <c r="T49" s="13"/>
      <c r="U49" s="12"/>
      <c r="V49" s="11"/>
      <c r="Z49" s="9" t="s">
        <v>405</v>
      </c>
      <c r="AA49" s="10">
        <v>570</v>
      </c>
    </row>
    <row r="50" spans="13:27" x14ac:dyDescent="0.15">
      <c r="M50" s="13">
        <v>48</v>
      </c>
      <c r="N50" s="13"/>
      <c r="O50" s="14"/>
      <c r="P50" s="15"/>
      <c r="Q50" s="15"/>
      <c r="R50" s="15"/>
      <c r="S50" s="13"/>
      <c r="T50" s="13"/>
      <c r="U50" s="12"/>
      <c r="V50" s="11"/>
      <c r="Z50" s="9" t="s">
        <v>406</v>
      </c>
      <c r="AA50" s="10">
        <v>590</v>
      </c>
    </row>
    <row r="51" spans="13:27" x14ac:dyDescent="0.15">
      <c r="M51" s="13">
        <v>49</v>
      </c>
      <c r="N51" s="13"/>
      <c r="O51" s="14"/>
      <c r="P51" s="15"/>
      <c r="Q51" s="15"/>
      <c r="R51" s="15"/>
      <c r="S51" s="13"/>
      <c r="T51" s="13"/>
      <c r="U51" s="12"/>
      <c r="V51" s="11"/>
      <c r="Z51" s="9" t="s">
        <v>407</v>
      </c>
      <c r="AA51" s="10">
        <v>700</v>
      </c>
    </row>
    <row r="52" spans="13:27" x14ac:dyDescent="0.15">
      <c r="M52" s="13">
        <v>50</v>
      </c>
      <c r="N52" s="13"/>
      <c r="O52" s="14"/>
      <c r="P52" s="15"/>
      <c r="Q52" s="15"/>
      <c r="R52" s="15"/>
      <c r="S52" s="13"/>
      <c r="T52" s="13"/>
      <c r="U52" s="12"/>
      <c r="V52" s="11"/>
      <c r="Z52" s="9" t="s">
        <v>400</v>
      </c>
      <c r="AA52" s="10">
        <v>580</v>
      </c>
    </row>
    <row r="53" spans="13:27" x14ac:dyDescent="0.15">
      <c r="M53" s="13">
        <v>51</v>
      </c>
      <c r="N53" s="13"/>
      <c r="O53" s="14"/>
      <c r="P53" s="15"/>
      <c r="Q53" s="15"/>
      <c r="R53" s="15"/>
      <c r="S53" s="13"/>
      <c r="T53" s="13"/>
      <c r="U53" s="12"/>
      <c r="V53" s="11"/>
      <c r="Z53" s="9" t="s">
        <v>408</v>
      </c>
      <c r="AA53" s="10">
        <v>570</v>
      </c>
    </row>
    <row r="54" spans="13:27" x14ac:dyDescent="0.15">
      <c r="M54" s="13">
        <v>52</v>
      </c>
      <c r="N54" s="13"/>
      <c r="O54" s="14"/>
      <c r="P54" s="15"/>
      <c r="Q54" s="15"/>
      <c r="R54" s="15"/>
      <c r="S54" s="13"/>
      <c r="T54" s="13"/>
      <c r="U54" s="12"/>
      <c r="V54" s="11"/>
      <c r="Z54" s="9" t="s">
        <v>409</v>
      </c>
      <c r="AA54" s="10">
        <v>570</v>
      </c>
    </row>
    <row r="55" spans="13:27" x14ac:dyDescent="0.15">
      <c r="M55" s="13">
        <v>53</v>
      </c>
      <c r="N55" s="13"/>
      <c r="O55" s="14"/>
      <c r="P55" s="15"/>
      <c r="Q55" s="15"/>
      <c r="R55" s="15"/>
      <c r="S55" s="13"/>
      <c r="T55" s="13"/>
      <c r="U55" s="12"/>
      <c r="V55" s="11"/>
      <c r="Z55" s="9" t="s">
        <v>410</v>
      </c>
      <c r="AA55" s="10">
        <v>570</v>
      </c>
    </row>
    <row r="56" spans="13:27" x14ac:dyDescent="0.15">
      <c r="M56" s="13">
        <v>54</v>
      </c>
      <c r="N56" s="13"/>
      <c r="O56" s="14"/>
      <c r="P56" s="15"/>
      <c r="Q56" s="15"/>
      <c r="R56" s="15"/>
      <c r="S56" s="13"/>
      <c r="T56" s="13"/>
      <c r="U56" s="12"/>
      <c r="V56" s="11"/>
      <c r="Z56" s="9" t="s">
        <v>411</v>
      </c>
      <c r="AA56" s="10">
        <v>160</v>
      </c>
    </row>
    <row r="57" spans="13:27" x14ac:dyDescent="0.15">
      <c r="M57" s="13">
        <v>55</v>
      </c>
      <c r="N57" s="13"/>
      <c r="O57" s="14"/>
      <c r="P57" s="15"/>
      <c r="Q57" s="15"/>
      <c r="R57" s="15"/>
      <c r="S57" s="13"/>
      <c r="T57" s="13"/>
      <c r="U57" s="12"/>
      <c r="V57" s="11"/>
      <c r="Z57" s="9" t="s">
        <v>412</v>
      </c>
      <c r="AA57" s="10">
        <v>140</v>
      </c>
    </row>
    <row r="58" spans="13:27" x14ac:dyDescent="0.15">
      <c r="M58" s="13">
        <v>56</v>
      </c>
      <c r="N58" s="13"/>
      <c r="O58" s="25"/>
      <c r="P58" s="24"/>
      <c r="Q58" s="24"/>
      <c r="R58" s="24"/>
      <c r="S58" s="13"/>
      <c r="T58" s="13"/>
      <c r="U58" s="21"/>
      <c r="V58" s="11"/>
      <c r="Z58" s="9" t="s">
        <v>413</v>
      </c>
      <c r="AA58" s="10">
        <v>130</v>
      </c>
    </row>
    <row r="59" spans="13:27" x14ac:dyDescent="0.15">
      <c r="M59" s="13">
        <v>57</v>
      </c>
      <c r="N59" s="13"/>
      <c r="O59" s="25"/>
      <c r="P59" s="24"/>
      <c r="Q59" s="24"/>
      <c r="R59" s="24"/>
      <c r="S59" s="13"/>
      <c r="T59" s="13"/>
      <c r="U59" s="12"/>
      <c r="V59" s="11"/>
    </row>
    <row r="60" spans="13:27" x14ac:dyDescent="0.15">
      <c r="M60" s="13">
        <v>58</v>
      </c>
      <c r="N60" s="13"/>
      <c r="O60" s="25"/>
      <c r="P60" s="24"/>
      <c r="Q60" s="24"/>
      <c r="R60" s="24"/>
      <c r="S60" s="13"/>
      <c r="T60" s="13"/>
      <c r="U60" s="12"/>
      <c r="V60" s="11"/>
    </row>
    <row r="61" spans="13:27" x14ac:dyDescent="0.15">
      <c r="M61" s="13">
        <v>59</v>
      </c>
      <c r="N61" s="13"/>
      <c r="O61" s="25"/>
      <c r="P61" s="24"/>
      <c r="Q61" s="24"/>
      <c r="R61" s="24"/>
      <c r="S61" s="13"/>
      <c r="T61" s="13"/>
      <c r="U61" s="12"/>
      <c r="V61" s="11"/>
    </row>
    <row r="62" spans="13:27" x14ac:dyDescent="0.15">
      <c r="M62" s="13">
        <v>60</v>
      </c>
      <c r="N62" s="13"/>
      <c r="O62" s="25"/>
      <c r="P62" s="24"/>
      <c r="Q62" s="24"/>
      <c r="R62" s="24"/>
      <c r="S62" s="13"/>
      <c r="T62" s="13"/>
      <c r="U62" s="12"/>
      <c r="V62" s="11"/>
    </row>
    <row r="63" spans="13:27" x14ac:dyDescent="0.15">
      <c r="M63" s="13">
        <v>61</v>
      </c>
      <c r="N63" s="13"/>
      <c r="O63" s="25"/>
      <c r="P63" s="24"/>
      <c r="Q63" s="24"/>
      <c r="R63" s="24"/>
      <c r="S63" s="13"/>
      <c r="T63" s="13"/>
      <c r="U63" s="12"/>
      <c r="V63" s="11"/>
    </row>
    <row r="64" spans="13:27" x14ac:dyDescent="0.15">
      <c r="M64" s="13">
        <v>62</v>
      </c>
      <c r="N64" s="13"/>
      <c r="O64" s="25"/>
      <c r="P64" s="24"/>
      <c r="Q64" s="24"/>
      <c r="R64" s="24"/>
      <c r="S64" s="13"/>
      <c r="T64" s="13"/>
      <c r="U64" s="12"/>
      <c r="V64" s="11"/>
    </row>
    <row r="65" spans="13:22" x14ac:dyDescent="0.15">
      <c r="M65" s="13">
        <v>63</v>
      </c>
      <c r="N65" s="13"/>
      <c r="O65" s="25"/>
      <c r="P65" s="24"/>
      <c r="Q65" s="24"/>
      <c r="R65" s="24"/>
      <c r="S65" s="13"/>
      <c r="T65" s="13"/>
      <c r="U65" s="12"/>
      <c r="V65" s="11"/>
    </row>
    <row r="66" spans="13:22" x14ac:dyDescent="0.15">
      <c r="M66" s="13">
        <v>64</v>
      </c>
      <c r="N66" s="13"/>
      <c r="O66" s="25"/>
      <c r="P66" s="24"/>
      <c r="Q66" s="24"/>
      <c r="R66" s="24"/>
      <c r="S66" s="13"/>
      <c r="T66" s="13"/>
      <c r="U66" s="12"/>
      <c r="V66" s="11"/>
    </row>
    <row r="67" spans="13:22" x14ac:dyDescent="0.15">
      <c r="M67" s="13">
        <v>65</v>
      </c>
      <c r="N67" s="13"/>
      <c r="O67" s="25"/>
      <c r="P67" s="24"/>
      <c r="Q67" s="24"/>
      <c r="R67" s="24"/>
      <c r="S67" s="13"/>
      <c r="T67" s="13"/>
      <c r="U67" s="12"/>
      <c r="V67" s="11"/>
    </row>
    <row r="68" spans="13:22" x14ac:dyDescent="0.15">
      <c r="M68" s="13">
        <v>66</v>
      </c>
      <c r="N68" s="13"/>
      <c r="O68" s="25"/>
      <c r="P68" s="24"/>
      <c r="Q68" s="24"/>
      <c r="R68" s="24"/>
      <c r="S68" s="13"/>
      <c r="T68" s="13"/>
      <c r="U68" s="12"/>
      <c r="V68" s="11"/>
    </row>
    <row r="69" spans="13:22" x14ac:dyDescent="0.15">
      <c r="M69" s="13">
        <v>67</v>
      </c>
      <c r="N69" s="13"/>
      <c r="O69" s="23"/>
      <c r="P69" s="22"/>
      <c r="Q69" s="22"/>
      <c r="R69" s="22"/>
      <c r="S69" s="13"/>
      <c r="T69" s="13"/>
      <c r="U69" s="21"/>
      <c r="V69" s="11"/>
    </row>
    <row r="70" spans="13:22" x14ac:dyDescent="0.15">
      <c r="M70" s="13">
        <v>68</v>
      </c>
      <c r="N70" s="13"/>
      <c r="O70" s="23"/>
      <c r="P70" s="22"/>
      <c r="Q70" s="22"/>
      <c r="R70" s="22"/>
      <c r="S70" s="13"/>
      <c r="T70" s="13"/>
      <c r="U70" s="12"/>
      <c r="V70" s="11"/>
    </row>
    <row r="71" spans="13:22" x14ac:dyDescent="0.15">
      <c r="M71" s="13">
        <v>69</v>
      </c>
      <c r="N71" s="13"/>
      <c r="O71" s="23"/>
      <c r="P71" s="22"/>
      <c r="Q71" s="22"/>
      <c r="R71" s="22"/>
      <c r="S71" s="13"/>
      <c r="T71" s="13"/>
      <c r="U71" s="12"/>
      <c r="V71" s="11"/>
    </row>
    <row r="72" spans="13:22" x14ac:dyDescent="0.15">
      <c r="M72" s="13">
        <v>70</v>
      </c>
      <c r="N72" s="13"/>
      <c r="O72" s="23"/>
      <c r="P72" s="22"/>
      <c r="Q72" s="22"/>
      <c r="R72" s="22"/>
      <c r="S72" s="13"/>
      <c r="T72" s="13"/>
      <c r="U72" s="12"/>
      <c r="V72" s="11"/>
    </row>
    <row r="73" spans="13:22" x14ac:dyDescent="0.15">
      <c r="M73" s="13">
        <v>71</v>
      </c>
      <c r="N73" s="13"/>
      <c r="O73" s="23"/>
      <c r="P73" s="22"/>
      <c r="Q73" s="22"/>
      <c r="R73" s="22"/>
      <c r="S73" s="13"/>
      <c r="T73" s="13"/>
      <c r="U73" s="12"/>
      <c r="V73" s="11"/>
    </row>
    <row r="74" spans="13:22" x14ac:dyDescent="0.15">
      <c r="M74" s="13">
        <v>72</v>
      </c>
      <c r="N74" s="13"/>
      <c r="O74" s="23"/>
      <c r="P74" s="22"/>
      <c r="Q74" s="22"/>
      <c r="R74" s="22"/>
      <c r="S74" s="13"/>
      <c r="T74" s="13"/>
      <c r="U74" s="12"/>
      <c r="V74" s="11"/>
    </row>
    <row r="75" spans="13:22" x14ac:dyDescent="0.15">
      <c r="M75" s="13">
        <v>73</v>
      </c>
      <c r="N75" s="13"/>
      <c r="O75" s="23"/>
      <c r="P75" s="22"/>
      <c r="Q75" s="22"/>
      <c r="R75" s="22"/>
      <c r="S75" s="13"/>
      <c r="T75" s="13"/>
      <c r="U75" s="12"/>
      <c r="V75" s="11"/>
    </row>
    <row r="76" spans="13:22" x14ac:dyDescent="0.15">
      <c r="M76" s="13">
        <v>74</v>
      </c>
      <c r="N76" s="13"/>
      <c r="O76" s="23"/>
      <c r="P76" s="22"/>
      <c r="Q76" s="22"/>
      <c r="R76" s="22"/>
      <c r="S76" s="13"/>
      <c r="T76" s="13"/>
      <c r="U76" s="12"/>
      <c r="V76" s="11"/>
    </row>
    <row r="77" spans="13:22" x14ac:dyDescent="0.15">
      <c r="M77" s="13">
        <v>75</v>
      </c>
      <c r="N77" s="13"/>
      <c r="O77" s="23"/>
      <c r="P77" s="22"/>
      <c r="Q77" s="22"/>
      <c r="R77" s="22"/>
      <c r="S77" s="13"/>
      <c r="T77" s="13"/>
      <c r="U77" s="12"/>
      <c r="V77" s="11"/>
    </row>
    <row r="78" spans="13:22" x14ac:dyDescent="0.15">
      <c r="M78" s="13">
        <v>76</v>
      </c>
      <c r="N78" s="13"/>
      <c r="O78" s="23"/>
      <c r="P78" s="22"/>
      <c r="Q78" s="22"/>
      <c r="R78" s="22"/>
      <c r="S78" s="13"/>
      <c r="T78" s="13"/>
      <c r="U78" s="12"/>
      <c r="V78" s="11"/>
    </row>
    <row r="79" spans="13:22" x14ac:dyDescent="0.15">
      <c r="M79" s="13">
        <v>77</v>
      </c>
      <c r="N79" s="13"/>
      <c r="O79" s="23"/>
      <c r="P79" s="22"/>
      <c r="Q79" s="22"/>
      <c r="R79" s="22"/>
      <c r="S79" s="13"/>
      <c r="T79" s="13"/>
      <c r="U79" s="12"/>
      <c r="V79" s="11"/>
    </row>
    <row r="80" spans="13:22" x14ac:dyDescent="0.15">
      <c r="M80" s="13">
        <v>78</v>
      </c>
      <c r="N80" s="13"/>
      <c r="O80" s="17"/>
      <c r="P80" s="18"/>
      <c r="Q80" s="18"/>
      <c r="R80" s="18"/>
      <c r="S80" s="13"/>
      <c r="T80" s="13"/>
      <c r="U80" s="21"/>
      <c r="V80" s="11"/>
    </row>
    <row r="81" spans="13:22" x14ac:dyDescent="0.15">
      <c r="M81" s="13">
        <v>79</v>
      </c>
      <c r="N81" s="13"/>
      <c r="O81" s="17"/>
      <c r="P81" s="18"/>
      <c r="Q81" s="18"/>
      <c r="R81" s="18"/>
      <c r="S81" s="13"/>
      <c r="T81" s="13"/>
      <c r="U81" s="12"/>
      <c r="V81" s="11"/>
    </row>
    <row r="82" spans="13:22" x14ac:dyDescent="0.15">
      <c r="M82" s="13">
        <v>80</v>
      </c>
      <c r="N82" s="13"/>
      <c r="O82" s="17"/>
      <c r="P82" s="18"/>
      <c r="Q82" s="18"/>
      <c r="R82" s="18"/>
      <c r="S82" s="13"/>
      <c r="T82" s="13"/>
      <c r="U82" s="12"/>
      <c r="V82" s="11"/>
    </row>
    <row r="83" spans="13:22" x14ac:dyDescent="0.15">
      <c r="M83" s="13">
        <v>81</v>
      </c>
      <c r="N83" s="13"/>
      <c r="O83" s="17"/>
      <c r="P83" s="18"/>
      <c r="Q83" s="18"/>
      <c r="R83" s="18"/>
      <c r="S83" s="13"/>
      <c r="T83" s="13"/>
      <c r="U83" s="12"/>
      <c r="V83" s="11"/>
    </row>
    <row r="84" spans="13:22" x14ac:dyDescent="0.15">
      <c r="M84" s="13">
        <v>82</v>
      </c>
      <c r="N84" s="13"/>
      <c r="O84" s="17"/>
      <c r="P84" s="18"/>
      <c r="Q84" s="18"/>
      <c r="R84" s="18"/>
      <c r="S84" s="13"/>
      <c r="T84" s="13"/>
      <c r="U84" s="12"/>
      <c r="V84" s="11"/>
    </row>
    <row r="85" spans="13:22" x14ac:dyDescent="0.15">
      <c r="M85" s="13">
        <v>83</v>
      </c>
      <c r="N85" s="13"/>
      <c r="O85" s="17"/>
      <c r="P85" s="18"/>
      <c r="Q85" s="18"/>
      <c r="R85" s="18"/>
      <c r="S85" s="13"/>
      <c r="T85" s="13"/>
      <c r="U85" s="12"/>
      <c r="V85" s="11"/>
    </row>
    <row r="86" spans="13:22" x14ac:dyDescent="0.15">
      <c r="M86" s="13">
        <v>84</v>
      </c>
      <c r="N86" s="13"/>
      <c r="O86" s="17"/>
      <c r="P86" s="18"/>
      <c r="Q86" s="18"/>
      <c r="R86" s="18"/>
      <c r="S86" s="13"/>
      <c r="T86" s="13"/>
      <c r="U86" s="12"/>
      <c r="V86" s="11"/>
    </row>
    <row r="87" spans="13:22" x14ac:dyDescent="0.15">
      <c r="M87" s="13">
        <v>85</v>
      </c>
      <c r="N87" s="13"/>
      <c r="O87" s="17"/>
      <c r="P87" s="18"/>
      <c r="Q87" s="18"/>
      <c r="R87" s="18"/>
      <c r="S87" s="13"/>
      <c r="T87" s="13"/>
      <c r="U87" s="12"/>
      <c r="V87" s="11"/>
    </row>
    <row r="88" spans="13:22" x14ac:dyDescent="0.15">
      <c r="M88" s="13">
        <v>86</v>
      </c>
      <c r="N88" s="13"/>
      <c r="O88" s="17"/>
      <c r="P88" s="18"/>
      <c r="Q88" s="18"/>
      <c r="R88" s="18"/>
      <c r="S88" s="13"/>
      <c r="T88" s="13"/>
      <c r="U88" s="12"/>
      <c r="V88" s="11"/>
    </row>
    <row r="89" spans="13:22" x14ac:dyDescent="0.15">
      <c r="M89" s="13">
        <v>87</v>
      </c>
      <c r="N89" s="13"/>
      <c r="O89" s="17"/>
      <c r="P89" s="18"/>
      <c r="Q89" s="18"/>
      <c r="R89" s="18"/>
      <c r="S89" s="13"/>
      <c r="T89" s="13"/>
      <c r="U89" s="12"/>
      <c r="V89" s="11"/>
    </row>
    <row r="90" spans="13:22" x14ac:dyDescent="0.15">
      <c r="M90" s="13">
        <v>88</v>
      </c>
      <c r="N90" s="13"/>
      <c r="O90" s="17"/>
      <c r="P90" s="18"/>
      <c r="Q90" s="18"/>
      <c r="R90" s="18"/>
      <c r="S90" s="13"/>
      <c r="T90" s="13"/>
      <c r="U90" s="12"/>
      <c r="V90" s="11"/>
    </row>
    <row r="91" spans="13:22" x14ac:dyDescent="0.15">
      <c r="M91" s="13">
        <v>89</v>
      </c>
      <c r="N91" s="13"/>
      <c r="O91" s="14"/>
      <c r="P91" s="15"/>
      <c r="Q91" s="15"/>
      <c r="R91" s="15"/>
      <c r="S91" s="13"/>
      <c r="T91" s="13"/>
      <c r="U91" s="12"/>
      <c r="V91" s="11"/>
    </row>
    <row r="92" spans="13:22" x14ac:dyDescent="0.15">
      <c r="M92" s="13">
        <v>90</v>
      </c>
      <c r="N92" s="13"/>
      <c r="O92" s="14"/>
      <c r="P92" s="15"/>
      <c r="Q92" s="15"/>
      <c r="R92" s="15"/>
      <c r="S92" s="13"/>
      <c r="T92" s="13"/>
      <c r="U92" s="12"/>
      <c r="V92" s="11"/>
    </row>
    <row r="93" spans="13:22" x14ac:dyDescent="0.15">
      <c r="M93" s="13">
        <v>91</v>
      </c>
      <c r="N93" s="13"/>
      <c r="O93" s="14"/>
      <c r="P93" s="15"/>
      <c r="Q93" s="15"/>
      <c r="R93" s="15"/>
      <c r="S93" s="13"/>
      <c r="T93" s="13"/>
      <c r="U93" s="12"/>
      <c r="V93" s="11"/>
    </row>
    <row r="94" spans="13:22" x14ac:dyDescent="0.15">
      <c r="M94" s="13">
        <v>92</v>
      </c>
      <c r="N94" s="13"/>
      <c r="O94" s="14"/>
      <c r="P94" s="15"/>
      <c r="Q94" s="15"/>
      <c r="R94" s="15"/>
      <c r="S94" s="13"/>
      <c r="T94" s="13"/>
      <c r="U94" s="12"/>
      <c r="V94" s="11"/>
    </row>
    <row r="95" spans="13:22" x14ac:dyDescent="0.15">
      <c r="M95" s="13">
        <v>93</v>
      </c>
      <c r="N95" s="13"/>
      <c r="O95" s="14"/>
      <c r="P95" s="15"/>
      <c r="Q95" s="15"/>
      <c r="R95" s="15"/>
      <c r="S95" s="13"/>
      <c r="T95" s="13"/>
      <c r="U95" s="12"/>
      <c r="V95" s="11"/>
    </row>
    <row r="96" spans="13:22" x14ac:dyDescent="0.15">
      <c r="M96" s="13">
        <v>94</v>
      </c>
      <c r="N96" s="13"/>
      <c r="O96" s="14"/>
      <c r="P96" s="15"/>
      <c r="Q96" s="15"/>
      <c r="R96" s="15"/>
      <c r="S96" s="13"/>
      <c r="T96" s="13"/>
      <c r="U96" s="12"/>
      <c r="V96" s="11"/>
    </row>
    <row r="97" spans="13:22" x14ac:dyDescent="0.15">
      <c r="M97" s="13">
        <v>95</v>
      </c>
      <c r="N97" s="13"/>
      <c r="O97" s="14"/>
      <c r="P97" s="15"/>
      <c r="Q97" s="15"/>
      <c r="R97" s="15"/>
      <c r="S97" s="13"/>
      <c r="T97" s="13"/>
      <c r="U97" s="12"/>
      <c r="V97" s="11"/>
    </row>
    <row r="98" spans="13:22" x14ac:dyDescent="0.15">
      <c r="M98" s="13">
        <v>96</v>
      </c>
      <c r="N98" s="13"/>
      <c r="O98" s="14"/>
      <c r="P98" s="15"/>
      <c r="Q98" s="15"/>
      <c r="R98" s="15"/>
      <c r="S98" s="13"/>
      <c r="T98" s="13"/>
      <c r="U98" s="12"/>
      <c r="V98" s="11"/>
    </row>
    <row r="99" spans="13:22" x14ac:dyDescent="0.15">
      <c r="M99" s="13">
        <v>97</v>
      </c>
      <c r="N99" s="13"/>
      <c r="O99" s="14"/>
      <c r="P99" s="15"/>
      <c r="Q99" s="15"/>
      <c r="R99" s="15"/>
      <c r="S99" s="13"/>
      <c r="T99" s="13"/>
      <c r="U99" s="12"/>
      <c r="V99" s="11"/>
    </row>
    <row r="100" spans="13:22" x14ac:dyDescent="0.15">
      <c r="M100" s="13">
        <v>98</v>
      </c>
      <c r="N100" s="13"/>
      <c r="O100" s="14"/>
      <c r="P100" s="15"/>
      <c r="Q100" s="15"/>
      <c r="R100" s="15"/>
      <c r="S100" s="13"/>
      <c r="T100" s="13"/>
      <c r="U100" s="12"/>
      <c r="V100" s="11"/>
    </row>
    <row r="101" spans="13:22" x14ac:dyDescent="0.15">
      <c r="M101" s="13">
        <v>99</v>
      </c>
      <c r="N101" s="13"/>
      <c r="O101" s="14"/>
      <c r="P101" s="15"/>
      <c r="Q101" s="15"/>
      <c r="R101" s="15"/>
      <c r="S101" s="13"/>
      <c r="T101" s="13"/>
      <c r="U101" s="12"/>
      <c r="V101" s="11"/>
    </row>
    <row r="102" spans="13:22" x14ac:dyDescent="0.15">
      <c r="M102" s="13">
        <v>100</v>
      </c>
      <c r="N102" s="13"/>
      <c r="O102" s="25"/>
      <c r="P102" s="24"/>
      <c r="Q102" s="24"/>
      <c r="R102" s="24"/>
      <c r="S102" s="13"/>
      <c r="T102" s="13"/>
      <c r="U102" s="12"/>
      <c r="V102" s="11"/>
    </row>
    <row r="103" spans="13:22" x14ac:dyDescent="0.15">
      <c r="M103" s="13">
        <v>101</v>
      </c>
      <c r="N103" s="13"/>
      <c r="O103" s="25"/>
      <c r="P103" s="24"/>
      <c r="Q103" s="24"/>
      <c r="R103" s="24"/>
      <c r="S103" s="13"/>
      <c r="T103" s="13"/>
      <c r="U103" s="12"/>
      <c r="V103" s="11"/>
    </row>
    <row r="104" spans="13:22" x14ac:dyDescent="0.15">
      <c r="M104" s="13">
        <v>102</v>
      </c>
      <c r="N104" s="13"/>
      <c r="O104" s="25"/>
      <c r="P104" s="24"/>
      <c r="Q104" s="24"/>
      <c r="R104" s="24"/>
      <c r="S104" s="13"/>
      <c r="T104" s="13"/>
      <c r="U104" s="12"/>
      <c r="V104" s="11"/>
    </row>
    <row r="105" spans="13:22" x14ac:dyDescent="0.15">
      <c r="M105" s="13">
        <v>103</v>
      </c>
      <c r="N105" s="13"/>
      <c r="O105" s="25"/>
      <c r="P105" s="24"/>
      <c r="Q105" s="24"/>
      <c r="R105" s="24"/>
      <c r="S105" s="13"/>
      <c r="T105" s="13"/>
      <c r="U105" s="12"/>
      <c r="V105" s="11"/>
    </row>
    <row r="106" spans="13:22" x14ac:dyDescent="0.15">
      <c r="M106" s="13">
        <v>104</v>
      </c>
      <c r="N106" s="13"/>
      <c r="O106" s="25"/>
      <c r="P106" s="24"/>
      <c r="Q106" s="24"/>
      <c r="R106" s="24"/>
      <c r="S106" s="13"/>
      <c r="T106" s="13"/>
      <c r="U106" s="12"/>
      <c r="V106" s="11"/>
    </row>
    <row r="107" spans="13:22" x14ac:dyDescent="0.15">
      <c r="M107" s="13">
        <v>105</v>
      </c>
      <c r="N107" s="13"/>
      <c r="O107" s="25"/>
      <c r="P107" s="24"/>
      <c r="Q107" s="24"/>
      <c r="R107" s="24"/>
      <c r="S107" s="13"/>
      <c r="T107" s="13"/>
      <c r="U107" s="12"/>
      <c r="V107" s="11"/>
    </row>
    <row r="108" spans="13:22" x14ac:dyDescent="0.15">
      <c r="M108" s="13">
        <v>106</v>
      </c>
      <c r="N108" s="13"/>
      <c r="O108" s="25"/>
      <c r="P108" s="24"/>
      <c r="Q108" s="24"/>
      <c r="R108" s="24"/>
      <c r="S108" s="13"/>
      <c r="T108" s="13"/>
      <c r="U108" s="12"/>
      <c r="V108" s="11"/>
    </row>
    <row r="109" spans="13:22" x14ac:dyDescent="0.15">
      <c r="M109" s="13">
        <v>107</v>
      </c>
      <c r="N109" s="13"/>
      <c r="O109" s="25"/>
      <c r="P109" s="24"/>
      <c r="Q109" s="24"/>
      <c r="R109" s="24"/>
      <c r="S109" s="13"/>
      <c r="T109" s="13"/>
      <c r="U109" s="12"/>
      <c r="V109" s="11"/>
    </row>
    <row r="110" spans="13:22" x14ac:dyDescent="0.15">
      <c r="M110" s="13">
        <v>108</v>
      </c>
      <c r="N110" s="13"/>
      <c r="O110" s="25"/>
      <c r="P110" s="24"/>
      <c r="Q110" s="24"/>
      <c r="R110" s="24"/>
      <c r="S110" s="13"/>
      <c r="T110" s="13"/>
      <c r="U110" s="12"/>
      <c r="V110" s="11"/>
    </row>
    <row r="111" spans="13:22" x14ac:dyDescent="0.15">
      <c r="M111" s="13">
        <v>109</v>
      </c>
      <c r="N111" s="13"/>
      <c r="O111" s="25"/>
      <c r="P111" s="24"/>
      <c r="Q111" s="24"/>
      <c r="R111" s="24"/>
      <c r="S111" s="13"/>
      <c r="T111" s="13"/>
      <c r="U111" s="12"/>
      <c r="V111" s="11"/>
    </row>
    <row r="112" spans="13:22" x14ac:dyDescent="0.15">
      <c r="M112" s="13">
        <v>110</v>
      </c>
      <c r="N112" s="13"/>
      <c r="O112" s="25"/>
      <c r="P112" s="24"/>
      <c r="Q112" s="24"/>
      <c r="R112" s="24"/>
      <c r="S112" s="13"/>
      <c r="T112" s="13"/>
      <c r="U112" s="12"/>
      <c r="V112" s="11"/>
    </row>
    <row r="113" spans="13:22" x14ac:dyDescent="0.15">
      <c r="M113" s="13">
        <v>111</v>
      </c>
      <c r="N113" s="13"/>
      <c r="O113" s="23"/>
      <c r="P113" s="22"/>
      <c r="Q113" s="22"/>
      <c r="R113" s="22"/>
      <c r="S113" s="13"/>
      <c r="T113" s="13"/>
      <c r="U113" s="12"/>
      <c r="V113" s="11"/>
    </row>
    <row r="114" spans="13:22" x14ac:dyDescent="0.15">
      <c r="M114" s="13">
        <v>112</v>
      </c>
      <c r="N114" s="13"/>
      <c r="O114" s="23"/>
      <c r="P114" s="22"/>
      <c r="Q114" s="22"/>
      <c r="R114" s="22"/>
      <c r="S114" s="13"/>
      <c r="T114" s="13"/>
      <c r="U114" s="12"/>
      <c r="V114" s="11"/>
    </row>
    <row r="115" spans="13:22" x14ac:dyDescent="0.15">
      <c r="M115" s="13">
        <v>113</v>
      </c>
      <c r="N115" s="13"/>
      <c r="O115" s="23"/>
      <c r="P115" s="22"/>
      <c r="Q115" s="22"/>
      <c r="R115" s="22"/>
      <c r="S115" s="13"/>
      <c r="T115" s="13"/>
      <c r="U115" s="12"/>
      <c r="V115" s="11"/>
    </row>
    <row r="116" spans="13:22" x14ac:dyDescent="0.15">
      <c r="M116" s="13">
        <v>114</v>
      </c>
      <c r="N116" s="13"/>
      <c r="O116" s="23"/>
      <c r="P116" s="22"/>
      <c r="Q116" s="22"/>
      <c r="R116" s="22"/>
      <c r="S116" s="13"/>
      <c r="T116" s="13"/>
      <c r="U116" s="12"/>
      <c r="V116" s="11"/>
    </row>
    <row r="117" spans="13:22" x14ac:dyDescent="0.15">
      <c r="M117" s="13">
        <v>115</v>
      </c>
      <c r="N117" s="13"/>
      <c r="O117" s="23"/>
      <c r="P117" s="22"/>
      <c r="Q117" s="22"/>
      <c r="R117" s="22"/>
      <c r="S117" s="13"/>
      <c r="T117" s="13"/>
      <c r="U117" s="12"/>
      <c r="V117" s="11"/>
    </row>
    <row r="118" spans="13:22" x14ac:dyDescent="0.15">
      <c r="M118" s="13">
        <v>116</v>
      </c>
      <c r="N118" s="13"/>
      <c r="O118" s="23"/>
      <c r="P118" s="22"/>
      <c r="Q118" s="22"/>
      <c r="R118" s="22"/>
      <c r="S118" s="13"/>
      <c r="T118" s="13"/>
      <c r="U118" s="12"/>
      <c r="V118" s="11"/>
    </row>
    <row r="119" spans="13:22" x14ac:dyDescent="0.15">
      <c r="M119" s="13">
        <v>117</v>
      </c>
      <c r="N119" s="13"/>
      <c r="O119" s="23"/>
      <c r="P119" s="22"/>
      <c r="Q119" s="22"/>
      <c r="R119" s="22"/>
      <c r="S119" s="13"/>
      <c r="T119" s="13"/>
      <c r="U119" s="12"/>
      <c r="V119" s="11"/>
    </row>
    <row r="120" spans="13:22" x14ac:dyDescent="0.15">
      <c r="M120" s="13">
        <v>118</v>
      </c>
      <c r="N120" s="13"/>
      <c r="O120" s="23"/>
      <c r="P120" s="22"/>
      <c r="Q120" s="22"/>
      <c r="R120" s="22"/>
      <c r="S120" s="13"/>
      <c r="T120" s="13"/>
      <c r="U120" s="12"/>
      <c r="V120" s="11"/>
    </row>
    <row r="121" spans="13:22" x14ac:dyDescent="0.15">
      <c r="M121" s="13">
        <v>119</v>
      </c>
      <c r="N121" s="13"/>
      <c r="O121" s="23"/>
      <c r="P121" s="22"/>
      <c r="Q121" s="22"/>
      <c r="R121" s="22"/>
      <c r="S121" s="13"/>
      <c r="T121" s="13"/>
      <c r="U121" s="12"/>
      <c r="V121" s="11"/>
    </row>
    <row r="122" spans="13:22" x14ac:dyDescent="0.15">
      <c r="M122" s="13">
        <v>120</v>
      </c>
      <c r="N122" s="13"/>
      <c r="O122" s="23"/>
      <c r="P122" s="22"/>
      <c r="Q122" s="22"/>
      <c r="R122" s="22"/>
      <c r="S122" s="13"/>
      <c r="T122" s="13"/>
      <c r="U122" s="12"/>
      <c r="V122" s="11"/>
    </row>
    <row r="123" spans="13:22" x14ac:dyDescent="0.15">
      <c r="M123" s="13">
        <v>121</v>
      </c>
      <c r="N123" s="13"/>
      <c r="O123" s="23"/>
      <c r="P123" s="22"/>
      <c r="Q123" s="22"/>
      <c r="R123" s="22"/>
      <c r="S123" s="13"/>
      <c r="T123" s="13"/>
      <c r="U123" s="12"/>
      <c r="V123" s="11"/>
    </row>
    <row r="124" spans="13:22" x14ac:dyDescent="0.15">
      <c r="M124" s="13">
        <v>122</v>
      </c>
      <c r="N124" s="13"/>
      <c r="O124" s="20"/>
      <c r="P124" s="19"/>
      <c r="Q124" s="19"/>
      <c r="R124" s="19"/>
      <c r="S124" s="13"/>
      <c r="T124" s="13"/>
      <c r="U124" s="12"/>
      <c r="V124" s="11"/>
    </row>
    <row r="125" spans="13:22" x14ac:dyDescent="0.15">
      <c r="M125" s="13">
        <v>123</v>
      </c>
      <c r="N125" s="13"/>
      <c r="O125" s="20"/>
      <c r="P125" s="19"/>
      <c r="Q125" s="19"/>
      <c r="R125" s="19"/>
      <c r="S125" s="13"/>
      <c r="T125" s="13"/>
      <c r="U125" s="12"/>
      <c r="V125" s="11"/>
    </row>
    <row r="126" spans="13:22" x14ac:dyDescent="0.15">
      <c r="M126" s="13">
        <v>124</v>
      </c>
      <c r="N126" s="13"/>
      <c r="O126" s="20"/>
      <c r="P126" s="19"/>
      <c r="Q126" s="19"/>
      <c r="R126" s="19"/>
      <c r="S126" s="13"/>
      <c r="T126" s="13"/>
      <c r="U126" s="12"/>
      <c r="V126" s="11"/>
    </row>
    <row r="127" spans="13:22" x14ac:dyDescent="0.15">
      <c r="M127" s="13">
        <v>125</v>
      </c>
      <c r="N127" s="13"/>
      <c r="O127" s="20"/>
      <c r="P127" s="19"/>
      <c r="Q127" s="19"/>
      <c r="R127" s="19"/>
      <c r="S127" s="13"/>
      <c r="T127" s="13"/>
      <c r="U127" s="12"/>
      <c r="V127" s="11"/>
    </row>
    <row r="128" spans="13:22" x14ac:dyDescent="0.15">
      <c r="M128" s="13">
        <v>126</v>
      </c>
      <c r="N128" s="13"/>
      <c r="O128" s="20"/>
      <c r="P128" s="19"/>
      <c r="Q128" s="19"/>
      <c r="R128" s="19"/>
      <c r="S128" s="13"/>
      <c r="T128" s="13"/>
      <c r="U128" s="12"/>
      <c r="V128" s="11"/>
    </row>
    <row r="129" spans="13:22" x14ac:dyDescent="0.15">
      <c r="M129" s="13">
        <v>127</v>
      </c>
      <c r="N129" s="13"/>
      <c r="O129" s="20"/>
      <c r="P129" s="19"/>
      <c r="Q129" s="19"/>
      <c r="R129" s="19"/>
      <c r="S129" s="13"/>
      <c r="T129" s="13"/>
      <c r="U129" s="12"/>
      <c r="V129" s="11"/>
    </row>
    <row r="130" spans="13:22" x14ac:dyDescent="0.15">
      <c r="M130" s="13">
        <v>128</v>
      </c>
      <c r="N130" s="13"/>
      <c r="O130" s="20"/>
      <c r="P130" s="19"/>
      <c r="Q130" s="19"/>
      <c r="R130" s="19"/>
      <c r="S130" s="13"/>
      <c r="T130" s="13"/>
      <c r="U130" s="12"/>
      <c r="V130" s="11"/>
    </row>
    <row r="131" spans="13:22" x14ac:dyDescent="0.15">
      <c r="M131" s="13">
        <v>129</v>
      </c>
      <c r="N131" s="13"/>
      <c r="O131" s="20"/>
      <c r="P131" s="19"/>
      <c r="Q131" s="19"/>
      <c r="R131" s="19"/>
      <c r="S131" s="13"/>
      <c r="T131" s="13"/>
      <c r="U131" s="12"/>
      <c r="V131" s="11"/>
    </row>
    <row r="132" spans="13:22" x14ac:dyDescent="0.15">
      <c r="M132" s="13">
        <v>130</v>
      </c>
      <c r="N132" s="13"/>
      <c r="O132" s="20"/>
      <c r="P132" s="19"/>
      <c r="Q132" s="19"/>
      <c r="R132" s="19"/>
      <c r="S132" s="13"/>
      <c r="T132" s="13"/>
      <c r="U132" s="12"/>
      <c r="V132" s="11"/>
    </row>
    <row r="133" spans="13:22" x14ac:dyDescent="0.15">
      <c r="M133" s="13">
        <v>131</v>
      </c>
      <c r="N133" s="13"/>
      <c r="O133" s="20"/>
      <c r="P133" s="19"/>
      <c r="Q133" s="19"/>
      <c r="R133" s="19"/>
      <c r="S133" s="13"/>
      <c r="T133" s="13"/>
      <c r="U133" s="12"/>
      <c r="V133" s="11"/>
    </row>
    <row r="134" spans="13:22" x14ac:dyDescent="0.15">
      <c r="M134" s="13">
        <v>132</v>
      </c>
      <c r="N134" s="13"/>
      <c r="O134" s="20"/>
      <c r="P134" s="19"/>
      <c r="Q134" s="19"/>
      <c r="R134" s="19"/>
      <c r="S134" s="13"/>
      <c r="T134" s="13"/>
      <c r="U134" s="12"/>
      <c r="V134" s="11"/>
    </row>
    <row r="135" spans="13:22" x14ac:dyDescent="0.15">
      <c r="M135" s="13">
        <v>133</v>
      </c>
      <c r="N135" s="13"/>
      <c r="O135" s="14"/>
      <c r="P135" s="15"/>
      <c r="Q135" s="15"/>
      <c r="R135" s="15"/>
      <c r="S135" s="13"/>
      <c r="T135" s="13"/>
      <c r="U135" s="21"/>
      <c r="V135" s="11"/>
    </row>
    <row r="136" spans="13:22" x14ac:dyDescent="0.15">
      <c r="M136" s="13">
        <v>134</v>
      </c>
      <c r="N136" s="13"/>
      <c r="O136" s="14"/>
      <c r="P136" s="15"/>
      <c r="Q136" s="15"/>
      <c r="R136" s="15"/>
      <c r="S136" s="13"/>
      <c r="T136" s="13"/>
      <c r="U136" s="21"/>
      <c r="V136" s="11"/>
    </row>
    <row r="137" spans="13:22" x14ac:dyDescent="0.15">
      <c r="M137" s="13">
        <v>135</v>
      </c>
      <c r="N137" s="13"/>
      <c r="O137" s="14"/>
      <c r="P137" s="15"/>
      <c r="Q137" s="15"/>
      <c r="R137" s="15"/>
      <c r="S137" s="13"/>
      <c r="T137" s="13"/>
      <c r="U137" s="21"/>
      <c r="V137" s="11"/>
    </row>
    <row r="138" spans="13:22" x14ac:dyDescent="0.15">
      <c r="M138" s="13">
        <v>136</v>
      </c>
      <c r="N138" s="13"/>
      <c r="O138" s="14"/>
      <c r="P138" s="15"/>
      <c r="Q138" s="15"/>
      <c r="R138" s="15"/>
      <c r="S138" s="13"/>
      <c r="T138" s="13"/>
      <c r="U138" s="21"/>
      <c r="V138" s="11"/>
    </row>
    <row r="139" spans="13:22" x14ac:dyDescent="0.15">
      <c r="M139" s="13">
        <v>137</v>
      </c>
      <c r="N139" s="13"/>
      <c r="O139" s="14"/>
      <c r="P139" s="15"/>
      <c r="Q139" s="15"/>
      <c r="R139" s="15"/>
      <c r="S139" s="13"/>
      <c r="T139" s="13"/>
      <c r="U139" s="21"/>
      <c r="V139" s="11"/>
    </row>
    <row r="140" spans="13:22" x14ac:dyDescent="0.15">
      <c r="M140" s="13">
        <v>138</v>
      </c>
      <c r="N140" s="13"/>
      <c r="O140" s="14"/>
      <c r="P140" s="15"/>
      <c r="Q140" s="15"/>
      <c r="R140" s="15"/>
      <c r="S140" s="13"/>
      <c r="T140" s="13"/>
      <c r="U140" s="21"/>
      <c r="V140" s="11"/>
    </row>
    <row r="141" spans="13:22" x14ac:dyDescent="0.15">
      <c r="M141" s="13">
        <v>139</v>
      </c>
      <c r="N141" s="13"/>
      <c r="O141" s="14"/>
      <c r="P141" s="15"/>
      <c r="Q141" s="15"/>
      <c r="R141" s="15"/>
      <c r="S141" s="13"/>
      <c r="T141" s="13"/>
      <c r="U141" s="21"/>
      <c r="V141" s="11"/>
    </row>
    <row r="142" spans="13:22" x14ac:dyDescent="0.15">
      <c r="M142" s="13">
        <v>140</v>
      </c>
      <c r="N142" s="13"/>
      <c r="O142" s="14"/>
      <c r="P142" s="15"/>
      <c r="Q142" s="15"/>
      <c r="R142" s="15"/>
      <c r="S142" s="13"/>
      <c r="T142" s="13"/>
      <c r="U142" s="21"/>
      <c r="V142" s="11"/>
    </row>
    <row r="143" spans="13:22" x14ac:dyDescent="0.15">
      <c r="M143" s="13">
        <v>141</v>
      </c>
      <c r="N143" s="13"/>
      <c r="O143" s="14"/>
      <c r="P143" s="15"/>
      <c r="Q143" s="15"/>
      <c r="R143" s="15"/>
      <c r="S143" s="13"/>
      <c r="T143" s="13"/>
      <c r="U143" s="12"/>
      <c r="V143" s="11"/>
    </row>
    <row r="144" spans="13:22" x14ac:dyDescent="0.15">
      <c r="M144" s="13">
        <v>142</v>
      </c>
      <c r="N144" s="13"/>
      <c r="O144" s="14"/>
      <c r="P144" s="15"/>
      <c r="Q144" s="15"/>
      <c r="R144" s="15"/>
      <c r="S144" s="13"/>
      <c r="T144" s="13"/>
      <c r="U144" s="12"/>
      <c r="V144" s="11"/>
    </row>
    <row r="145" spans="13:22" x14ac:dyDescent="0.15">
      <c r="M145" s="13">
        <v>143</v>
      </c>
      <c r="N145" s="13"/>
      <c r="O145" s="14"/>
      <c r="P145" s="15"/>
      <c r="Q145" s="15"/>
      <c r="R145" s="15"/>
      <c r="S145" s="13"/>
      <c r="T145" s="13"/>
      <c r="U145" s="12"/>
      <c r="V145" s="11"/>
    </row>
    <row r="146" spans="13:22" x14ac:dyDescent="0.15">
      <c r="M146" s="13">
        <v>144</v>
      </c>
      <c r="N146" s="13"/>
      <c r="O146" s="25"/>
      <c r="P146" s="24"/>
      <c r="Q146" s="24"/>
      <c r="R146" s="24"/>
      <c r="S146" s="13"/>
      <c r="T146" s="13"/>
      <c r="U146" s="21"/>
      <c r="V146" s="11"/>
    </row>
    <row r="147" spans="13:22" x14ac:dyDescent="0.15">
      <c r="M147" s="13">
        <v>145</v>
      </c>
      <c r="N147" s="13"/>
      <c r="O147" s="25"/>
      <c r="P147" s="24"/>
      <c r="Q147" s="24"/>
      <c r="R147" s="24"/>
      <c r="S147" s="13"/>
      <c r="T147" s="13"/>
      <c r="U147" s="21"/>
      <c r="V147" s="11"/>
    </row>
    <row r="148" spans="13:22" x14ac:dyDescent="0.15">
      <c r="M148" s="13">
        <v>146</v>
      </c>
      <c r="N148" s="13"/>
      <c r="O148" s="25"/>
      <c r="P148" s="24"/>
      <c r="Q148" s="24"/>
      <c r="R148" s="24"/>
      <c r="S148" s="13"/>
      <c r="T148" s="13"/>
      <c r="U148" s="21"/>
      <c r="V148" s="11"/>
    </row>
    <row r="149" spans="13:22" x14ac:dyDescent="0.15">
      <c r="M149" s="13">
        <v>147</v>
      </c>
      <c r="N149" s="13"/>
      <c r="O149" s="25"/>
      <c r="P149" s="24"/>
      <c r="Q149" s="24"/>
      <c r="R149" s="24"/>
      <c r="S149" s="13"/>
      <c r="T149" s="13"/>
      <c r="U149" s="21"/>
      <c r="V149" s="11"/>
    </row>
    <row r="150" spans="13:22" x14ac:dyDescent="0.15">
      <c r="M150" s="13">
        <v>148</v>
      </c>
      <c r="N150" s="13"/>
      <c r="O150" s="25"/>
      <c r="P150" s="24"/>
      <c r="Q150" s="24"/>
      <c r="R150" s="24"/>
      <c r="S150" s="13"/>
      <c r="T150" s="13"/>
      <c r="U150" s="21"/>
      <c r="V150" s="11"/>
    </row>
    <row r="151" spans="13:22" x14ac:dyDescent="0.15">
      <c r="M151" s="13">
        <v>149</v>
      </c>
      <c r="N151" s="13"/>
      <c r="O151" s="25"/>
      <c r="P151" s="24"/>
      <c r="Q151" s="24"/>
      <c r="R151" s="24"/>
      <c r="S151" s="13"/>
      <c r="T151" s="13"/>
      <c r="U151" s="21"/>
      <c r="V151" s="11"/>
    </row>
    <row r="152" spans="13:22" x14ac:dyDescent="0.15">
      <c r="M152" s="13">
        <v>150</v>
      </c>
      <c r="N152" s="13"/>
      <c r="O152" s="25"/>
      <c r="P152" s="24"/>
      <c r="Q152" s="24"/>
      <c r="R152" s="24"/>
      <c r="S152" s="13"/>
      <c r="T152" s="13"/>
      <c r="U152" s="21"/>
      <c r="V152" s="11"/>
    </row>
    <row r="153" spans="13:22" x14ac:dyDescent="0.15">
      <c r="M153" s="13">
        <v>151</v>
      </c>
      <c r="N153" s="13"/>
      <c r="O153" s="25"/>
      <c r="P153" s="24"/>
      <c r="Q153" s="24"/>
      <c r="R153" s="24"/>
      <c r="S153" s="13"/>
      <c r="T153" s="13"/>
      <c r="U153" s="21"/>
      <c r="V153" s="11"/>
    </row>
    <row r="154" spans="13:22" x14ac:dyDescent="0.15">
      <c r="M154" s="13">
        <v>152</v>
      </c>
      <c r="N154" s="13"/>
      <c r="O154" s="25"/>
      <c r="P154" s="24"/>
      <c r="Q154" s="24"/>
      <c r="R154" s="24"/>
      <c r="S154" s="13"/>
      <c r="T154" s="13"/>
      <c r="U154" s="12"/>
      <c r="V154" s="11"/>
    </row>
    <row r="155" spans="13:22" x14ac:dyDescent="0.15">
      <c r="M155" s="13">
        <v>153</v>
      </c>
      <c r="N155" s="13"/>
      <c r="O155" s="25"/>
      <c r="P155" s="24"/>
      <c r="Q155" s="24"/>
      <c r="R155" s="24"/>
      <c r="S155" s="13"/>
      <c r="T155" s="13"/>
      <c r="U155" s="12"/>
      <c r="V155" s="11"/>
    </row>
    <row r="156" spans="13:22" x14ac:dyDescent="0.15">
      <c r="M156" s="13">
        <v>154</v>
      </c>
      <c r="N156" s="13"/>
      <c r="O156" s="25"/>
      <c r="P156" s="24"/>
      <c r="Q156" s="24"/>
      <c r="R156" s="24"/>
      <c r="S156" s="13"/>
      <c r="T156" s="13"/>
      <c r="U156" s="12"/>
      <c r="V156" s="11"/>
    </row>
    <row r="157" spans="13:22" x14ac:dyDescent="0.15">
      <c r="M157" s="13">
        <v>155</v>
      </c>
      <c r="N157" s="13"/>
      <c r="O157" s="23"/>
      <c r="P157" s="22"/>
      <c r="Q157" s="22"/>
      <c r="R157" s="22"/>
      <c r="S157" s="13"/>
      <c r="T157" s="13"/>
      <c r="U157" s="21"/>
      <c r="V157" s="11"/>
    </row>
    <row r="158" spans="13:22" x14ac:dyDescent="0.15">
      <c r="M158" s="13">
        <v>156</v>
      </c>
      <c r="N158" s="13"/>
      <c r="O158" s="23"/>
      <c r="P158" s="22"/>
      <c r="Q158" s="22"/>
      <c r="R158" s="22"/>
      <c r="S158" s="13"/>
      <c r="T158" s="13"/>
      <c r="U158" s="21"/>
      <c r="V158" s="11"/>
    </row>
    <row r="159" spans="13:22" x14ac:dyDescent="0.15">
      <c r="M159" s="13">
        <v>157</v>
      </c>
      <c r="N159" s="13"/>
      <c r="O159" s="23"/>
      <c r="P159" s="22"/>
      <c r="Q159" s="22"/>
      <c r="R159" s="22"/>
      <c r="S159" s="13"/>
      <c r="T159" s="13"/>
      <c r="U159" s="21"/>
      <c r="V159" s="11"/>
    </row>
    <row r="160" spans="13:22" x14ac:dyDescent="0.15">
      <c r="M160" s="13">
        <v>158</v>
      </c>
      <c r="N160" s="13"/>
      <c r="O160" s="23"/>
      <c r="P160" s="22"/>
      <c r="Q160" s="22"/>
      <c r="R160" s="22"/>
      <c r="S160" s="13"/>
      <c r="T160" s="13"/>
      <c r="U160" s="21"/>
      <c r="V160" s="11"/>
    </row>
    <row r="161" spans="13:22" x14ac:dyDescent="0.15">
      <c r="M161" s="13">
        <v>159</v>
      </c>
      <c r="N161" s="13"/>
      <c r="O161" s="23"/>
      <c r="P161" s="22"/>
      <c r="Q161" s="22"/>
      <c r="R161" s="22"/>
      <c r="S161" s="13"/>
      <c r="T161" s="13"/>
      <c r="U161" s="21"/>
      <c r="V161" s="11"/>
    </row>
    <row r="162" spans="13:22" x14ac:dyDescent="0.15">
      <c r="M162" s="13">
        <v>160</v>
      </c>
      <c r="N162" s="13"/>
      <c r="O162" s="23"/>
      <c r="P162" s="22"/>
      <c r="Q162" s="22"/>
      <c r="R162" s="22"/>
      <c r="S162" s="13"/>
      <c r="T162" s="13"/>
      <c r="U162" s="21"/>
      <c r="V162" s="11"/>
    </row>
    <row r="163" spans="13:22" x14ac:dyDescent="0.15">
      <c r="M163" s="13">
        <v>161</v>
      </c>
      <c r="N163" s="13"/>
      <c r="O163" s="23"/>
      <c r="P163" s="22"/>
      <c r="Q163" s="22"/>
      <c r="R163" s="22"/>
      <c r="S163" s="13"/>
      <c r="T163" s="13"/>
      <c r="U163" s="21"/>
      <c r="V163" s="11"/>
    </row>
    <row r="164" spans="13:22" x14ac:dyDescent="0.15">
      <c r="M164" s="13">
        <v>162</v>
      </c>
      <c r="N164" s="13"/>
      <c r="O164" s="23"/>
      <c r="P164" s="22"/>
      <c r="Q164" s="22"/>
      <c r="R164" s="22"/>
      <c r="S164" s="13"/>
      <c r="T164" s="13"/>
      <c r="U164" s="21"/>
      <c r="V164" s="11"/>
    </row>
    <row r="165" spans="13:22" x14ac:dyDescent="0.15">
      <c r="M165" s="13">
        <v>163</v>
      </c>
      <c r="N165" s="13"/>
      <c r="O165" s="23"/>
      <c r="P165" s="22"/>
      <c r="Q165" s="22"/>
      <c r="R165" s="22"/>
      <c r="S165" s="13"/>
      <c r="T165" s="13"/>
      <c r="U165" s="12"/>
      <c r="V165" s="11"/>
    </row>
    <row r="166" spans="13:22" x14ac:dyDescent="0.15">
      <c r="M166" s="13">
        <v>164</v>
      </c>
      <c r="N166" s="13"/>
      <c r="O166" s="23"/>
      <c r="P166" s="22"/>
      <c r="Q166" s="22"/>
      <c r="R166" s="22"/>
      <c r="S166" s="13"/>
      <c r="T166" s="13"/>
      <c r="U166" s="12"/>
      <c r="V166" s="11"/>
    </row>
    <row r="167" spans="13:22" x14ac:dyDescent="0.15">
      <c r="M167" s="13">
        <v>165</v>
      </c>
      <c r="N167" s="13"/>
      <c r="O167" s="23"/>
      <c r="P167" s="22"/>
      <c r="Q167" s="22"/>
      <c r="R167" s="22"/>
      <c r="S167" s="13"/>
      <c r="T167" s="13"/>
      <c r="U167" s="12"/>
      <c r="V167" s="11"/>
    </row>
    <row r="168" spans="13:22" x14ac:dyDescent="0.15">
      <c r="M168" s="13">
        <v>166</v>
      </c>
      <c r="N168" s="13"/>
      <c r="O168" s="20"/>
      <c r="P168" s="19"/>
      <c r="Q168" s="19"/>
      <c r="R168" s="19"/>
      <c r="S168" s="13"/>
      <c r="T168" s="13"/>
      <c r="U168" s="21"/>
      <c r="V168" s="11"/>
    </row>
    <row r="169" spans="13:22" x14ac:dyDescent="0.15">
      <c r="M169" s="13">
        <v>167</v>
      </c>
      <c r="N169" s="13"/>
      <c r="O169" s="20"/>
      <c r="P169" s="19"/>
      <c r="Q169" s="19"/>
      <c r="R169" s="19"/>
      <c r="S169" s="13"/>
      <c r="T169" s="13"/>
      <c r="U169" s="21"/>
      <c r="V169" s="11"/>
    </row>
    <row r="170" spans="13:22" x14ac:dyDescent="0.15">
      <c r="M170" s="13">
        <v>168</v>
      </c>
      <c r="N170" s="13"/>
      <c r="O170" s="20"/>
      <c r="P170" s="19"/>
      <c r="Q170" s="19"/>
      <c r="R170" s="19"/>
      <c r="S170" s="13"/>
      <c r="T170" s="13"/>
      <c r="U170" s="21"/>
      <c r="V170" s="11"/>
    </row>
    <row r="171" spans="13:22" x14ac:dyDescent="0.15">
      <c r="M171" s="13">
        <v>169</v>
      </c>
      <c r="N171" s="13"/>
      <c r="O171" s="20"/>
      <c r="P171" s="19"/>
      <c r="Q171" s="19"/>
      <c r="R171" s="19"/>
      <c r="S171" s="13"/>
      <c r="T171" s="13"/>
      <c r="U171" s="21"/>
      <c r="V171" s="11"/>
    </row>
    <row r="172" spans="13:22" x14ac:dyDescent="0.15">
      <c r="M172" s="13">
        <v>170</v>
      </c>
      <c r="N172" s="13"/>
      <c r="O172" s="20"/>
      <c r="P172" s="19"/>
      <c r="Q172" s="19"/>
      <c r="R172" s="19"/>
      <c r="S172" s="13"/>
      <c r="T172" s="13"/>
      <c r="U172" s="21"/>
      <c r="V172" s="11"/>
    </row>
    <row r="173" spans="13:22" x14ac:dyDescent="0.15">
      <c r="M173" s="13">
        <v>171</v>
      </c>
      <c r="N173" s="13"/>
      <c r="O173" s="20"/>
      <c r="P173" s="19"/>
      <c r="Q173" s="19"/>
      <c r="R173" s="19"/>
      <c r="S173" s="13"/>
      <c r="T173" s="13"/>
      <c r="U173" s="21"/>
      <c r="V173" s="11"/>
    </row>
    <row r="174" spans="13:22" x14ac:dyDescent="0.15">
      <c r="M174" s="13">
        <v>172</v>
      </c>
      <c r="N174" s="13"/>
      <c r="O174" s="20"/>
      <c r="P174" s="19"/>
      <c r="Q174" s="19"/>
      <c r="R174" s="19"/>
      <c r="S174" s="13"/>
      <c r="T174" s="13"/>
      <c r="U174" s="21"/>
      <c r="V174" s="11"/>
    </row>
    <row r="175" spans="13:22" x14ac:dyDescent="0.15">
      <c r="M175" s="13">
        <v>173</v>
      </c>
      <c r="N175" s="13"/>
      <c r="O175" s="20"/>
      <c r="P175" s="19"/>
      <c r="Q175" s="19"/>
      <c r="R175" s="19"/>
      <c r="S175" s="13"/>
      <c r="T175" s="13"/>
      <c r="U175" s="21"/>
      <c r="V175" s="11"/>
    </row>
    <row r="176" spans="13:22" x14ac:dyDescent="0.15">
      <c r="M176" s="13">
        <v>174</v>
      </c>
      <c r="N176" s="13"/>
      <c r="O176" s="20"/>
      <c r="P176" s="19"/>
      <c r="Q176" s="19"/>
      <c r="R176" s="19"/>
      <c r="S176" s="13"/>
      <c r="T176" s="13"/>
      <c r="U176" s="12"/>
      <c r="V176" s="11"/>
    </row>
    <row r="177" spans="13:22" x14ac:dyDescent="0.15">
      <c r="M177" s="13">
        <v>175</v>
      </c>
      <c r="N177" s="13"/>
      <c r="O177" s="20"/>
      <c r="P177" s="19"/>
      <c r="Q177" s="19"/>
      <c r="R177" s="19"/>
      <c r="S177" s="13"/>
      <c r="T177" s="13"/>
      <c r="U177" s="12"/>
      <c r="V177" s="11"/>
    </row>
    <row r="178" spans="13:22" x14ac:dyDescent="0.15">
      <c r="M178" s="13">
        <v>176</v>
      </c>
      <c r="N178" s="13"/>
      <c r="O178" s="20"/>
      <c r="P178" s="19"/>
      <c r="Q178" s="19"/>
      <c r="R178" s="19"/>
      <c r="S178" s="13"/>
      <c r="T178" s="13"/>
      <c r="U178" s="12"/>
      <c r="V178" s="11"/>
    </row>
    <row r="179" spans="13:22" x14ac:dyDescent="0.15">
      <c r="M179" s="13">
        <v>177</v>
      </c>
      <c r="N179" s="13"/>
      <c r="O179" s="17"/>
      <c r="P179" s="18"/>
      <c r="Q179" s="18"/>
      <c r="R179" s="17"/>
      <c r="S179" s="13"/>
      <c r="T179" s="13"/>
      <c r="U179" s="16"/>
      <c r="V179" s="11"/>
    </row>
    <row r="180" spans="13:22" x14ac:dyDescent="0.15">
      <c r="M180" s="13">
        <v>178</v>
      </c>
      <c r="N180" s="13"/>
      <c r="O180" s="17"/>
      <c r="P180" s="18"/>
      <c r="Q180" s="18"/>
      <c r="R180" s="17"/>
      <c r="S180" s="13"/>
      <c r="T180" s="13"/>
      <c r="U180" s="16"/>
      <c r="V180" s="11"/>
    </row>
    <row r="181" spans="13:22" x14ac:dyDescent="0.15">
      <c r="M181" s="13">
        <v>179</v>
      </c>
      <c r="N181" s="13"/>
      <c r="O181" s="17"/>
      <c r="P181" s="18"/>
      <c r="Q181" s="18"/>
      <c r="R181" s="17"/>
      <c r="S181" s="13"/>
      <c r="T181" s="13"/>
      <c r="U181" s="16"/>
      <c r="V181" s="11"/>
    </row>
    <row r="182" spans="13:22" x14ac:dyDescent="0.15">
      <c r="M182" s="13">
        <v>180</v>
      </c>
      <c r="N182" s="13"/>
      <c r="O182" s="17"/>
      <c r="P182" s="18"/>
      <c r="Q182" s="18"/>
      <c r="R182" s="17"/>
      <c r="S182" s="13"/>
      <c r="T182" s="13"/>
      <c r="U182" s="16"/>
      <c r="V182" s="11"/>
    </row>
    <row r="183" spans="13:22" x14ac:dyDescent="0.15">
      <c r="M183" s="13">
        <v>181</v>
      </c>
      <c r="N183" s="13"/>
      <c r="O183" s="17"/>
      <c r="P183" s="18"/>
      <c r="Q183" s="18"/>
      <c r="R183" s="17"/>
      <c r="S183" s="13"/>
      <c r="T183" s="13"/>
      <c r="U183" s="16"/>
      <c r="V183" s="11"/>
    </row>
    <row r="184" spans="13:22" x14ac:dyDescent="0.15">
      <c r="M184" s="13">
        <v>182</v>
      </c>
      <c r="N184" s="13"/>
      <c r="O184" s="17"/>
      <c r="P184" s="18"/>
      <c r="Q184" s="18"/>
      <c r="R184" s="17"/>
      <c r="S184" s="13"/>
      <c r="T184" s="13"/>
      <c r="U184" s="16"/>
      <c r="V184" s="11"/>
    </row>
    <row r="185" spans="13:22" x14ac:dyDescent="0.15">
      <c r="M185" s="13">
        <v>183</v>
      </c>
      <c r="N185" s="13"/>
      <c r="O185" s="17"/>
      <c r="P185" s="18"/>
      <c r="Q185" s="18"/>
      <c r="R185" s="17"/>
      <c r="S185" s="13"/>
      <c r="T185" s="13"/>
      <c r="U185" s="16"/>
      <c r="V185" s="11"/>
    </row>
    <row r="186" spans="13:22" x14ac:dyDescent="0.15">
      <c r="M186" s="13">
        <v>184</v>
      </c>
      <c r="N186" s="13"/>
      <c r="O186" s="17"/>
      <c r="P186" s="18"/>
      <c r="Q186" s="18"/>
      <c r="R186" s="17"/>
      <c r="S186" s="13"/>
      <c r="T186" s="13"/>
      <c r="U186" s="16"/>
      <c r="V186" s="11"/>
    </row>
    <row r="187" spans="13:22" x14ac:dyDescent="0.15">
      <c r="M187" s="13">
        <v>185</v>
      </c>
      <c r="N187" s="13"/>
      <c r="O187" s="17"/>
      <c r="P187" s="18"/>
      <c r="Q187" s="18"/>
      <c r="R187" s="17"/>
      <c r="S187" s="13"/>
      <c r="T187" s="13"/>
      <c r="U187" s="16"/>
      <c r="V187" s="11"/>
    </row>
    <row r="188" spans="13:22" x14ac:dyDescent="0.15">
      <c r="M188" s="13">
        <v>186</v>
      </c>
      <c r="N188" s="13"/>
      <c r="O188" s="17"/>
      <c r="P188" s="18"/>
      <c r="Q188" s="18"/>
      <c r="R188" s="17"/>
      <c r="S188" s="13"/>
      <c r="T188" s="13"/>
      <c r="U188" s="16"/>
      <c r="V188" s="11"/>
    </row>
    <row r="189" spans="13:22" x14ac:dyDescent="0.15">
      <c r="M189" s="13">
        <v>187</v>
      </c>
      <c r="N189" s="13"/>
      <c r="O189" s="17"/>
      <c r="P189" s="18"/>
      <c r="Q189" s="18"/>
      <c r="R189" s="17"/>
      <c r="S189" s="13"/>
      <c r="T189" s="13"/>
      <c r="U189" s="16"/>
      <c r="V189" s="11"/>
    </row>
    <row r="190" spans="13:22" x14ac:dyDescent="0.15">
      <c r="M190" s="13">
        <v>188</v>
      </c>
      <c r="N190" s="13"/>
      <c r="O190" s="14"/>
      <c r="P190" s="15"/>
      <c r="Q190" s="15"/>
      <c r="R190" s="14"/>
      <c r="S190" s="13"/>
      <c r="T190" s="13"/>
      <c r="U190" s="12"/>
      <c r="V190" s="11"/>
    </row>
    <row r="191" spans="13:22" x14ac:dyDescent="0.15">
      <c r="M191" s="13">
        <v>189</v>
      </c>
      <c r="N191" s="13"/>
      <c r="O191" s="14"/>
      <c r="P191" s="15"/>
      <c r="Q191" s="15"/>
      <c r="R191" s="14"/>
      <c r="S191" s="13"/>
      <c r="T191" s="13"/>
      <c r="U191" s="12"/>
      <c r="V191" s="11"/>
    </row>
    <row r="192" spans="13:22" x14ac:dyDescent="0.15">
      <c r="M192" s="13">
        <v>190</v>
      </c>
      <c r="N192" s="13"/>
      <c r="O192" s="14"/>
      <c r="P192" s="15"/>
      <c r="Q192" s="15"/>
      <c r="R192" s="14"/>
      <c r="S192" s="13"/>
      <c r="T192" s="13"/>
      <c r="U192" s="12"/>
      <c r="V192" s="11"/>
    </row>
    <row r="193" spans="13:22" x14ac:dyDescent="0.15">
      <c r="M193" s="13">
        <v>191</v>
      </c>
      <c r="N193" s="13"/>
      <c r="O193" s="14"/>
      <c r="P193" s="15"/>
      <c r="Q193" s="15"/>
      <c r="R193" s="14"/>
      <c r="S193" s="13"/>
      <c r="T193" s="13"/>
      <c r="U193" s="12"/>
      <c r="V193" s="11"/>
    </row>
    <row r="194" spans="13:22" x14ac:dyDescent="0.15">
      <c r="M194" s="13">
        <v>192</v>
      </c>
      <c r="N194" s="13"/>
      <c r="O194" s="14"/>
      <c r="P194" s="15"/>
      <c r="Q194" s="15"/>
      <c r="R194" s="14"/>
      <c r="S194" s="13"/>
      <c r="T194" s="13"/>
      <c r="U194" s="12"/>
      <c r="V194" s="11"/>
    </row>
    <row r="195" spans="13:22" x14ac:dyDescent="0.15">
      <c r="M195" s="13">
        <v>193</v>
      </c>
      <c r="N195" s="13"/>
      <c r="O195" s="14"/>
      <c r="P195" s="15"/>
      <c r="Q195" s="15"/>
      <c r="R195" s="14"/>
      <c r="S195" s="13"/>
      <c r="T195" s="13"/>
      <c r="U195" s="12"/>
      <c r="V195" s="11"/>
    </row>
    <row r="196" spans="13:22" x14ac:dyDescent="0.15">
      <c r="M196" s="13">
        <v>194</v>
      </c>
      <c r="N196" s="13"/>
      <c r="O196" s="14"/>
      <c r="P196" s="15"/>
      <c r="Q196" s="15"/>
      <c r="R196" s="14"/>
      <c r="S196" s="13"/>
      <c r="T196" s="13"/>
      <c r="U196" s="12"/>
      <c r="V196" s="11"/>
    </row>
  </sheetData>
  <mergeCells count="6">
    <mergeCell ref="G1:K1"/>
    <mergeCell ref="AI1:AJ1"/>
    <mergeCell ref="M1:U1"/>
    <mergeCell ref="Z1:AA1"/>
    <mergeCell ref="AC1:AD1"/>
    <mergeCell ref="AF1:AG1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7762-6DC5-4540-9892-3E19E55FF36E}">
  <dimension ref="B3:C42"/>
  <sheetViews>
    <sheetView workbookViewId="0">
      <selection activeCell="B1" sqref="B1:AT2"/>
    </sheetView>
  </sheetViews>
  <sheetFormatPr defaultRowHeight="13.5" x14ac:dyDescent="0.15"/>
  <sheetData>
    <row r="3" spans="2:3" x14ac:dyDescent="0.15">
      <c r="B3" t="s">
        <v>339</v>
      </c>
      <c r="C3" s="63">
        <v>2720</v>
      </c>
    </row>
    <row r="4" spans="2:3" x14ac:dyDescent="0.15">
      <c r="B4" t="s">
        <v>341</v>
      </c>
      <c r="C4">
        <f>C3/2</f>
        <v>1360</v>
      </c>
    </row>
    <row r="5" spans="2:3" x14ac:dyDescent="0.15">
      <c r="B5" t="s">
        <v>319</v>
      </c>
      <c r="C5" s="63">
        <v>2720</v>
      </c>
    </row>
    <row r="6" spans="2:3" x14ac:dyDescent="0.15">
      <c r="B6" t="s">
        <v>342</v>
      </c>
      <c r="C6">
        <f>C5/2</f>
        <v>1360</v>
      </c>
    </row>
    <row r="7" spans="2:3" x14ac:dyDescent="0.15">
      <c r="B7" t="s">
        <v>320</v>
      </c>
      <c r="C7" s="63">
        <v>2720</v>
      </c>
    </row>
    <row r="8" spans="2:3" x14ac:dyDescent="0.15">
      <c r="B8" t="s">
        <v>337</v>
      </c>
      <c r="C8">
        <f>C7/2</f>
        <v>1360</v>
      </c>
    </row>
    <row r="9" spans="2:3" x14ac:dyDescent="0.15">
      <c r="B9" t="s">
        <v>340</v>
      </c>
      <c r="C9" s="63">
        <v>2720</v>
      </c>
    </row>
    <row r="10" spans="2:3" x14ac:dyDescent="0.15">
      <c r="B10" t="s">
        <v>343</v>
      </c>
      <c r="C10">
        <f>C9/2</f>
        <v>1360</v>
      </c>
    </row>
    <row r="11" spans="2:3" x14ac:dyDescent="0.15">
      <c r="B11" t="s">
        <v>321</v>
      </c>
      <c r="C11" s="63">
        <v>4080</v>
      </c>
    </row>
    <row r="12" spans="2:3" x14ac:dyDescent="0.15">
      <c r="B12" t="s">
        <v>338</v>
      </c>
      <c r="C12">
        <f>C11/2</f>
        <v>2040</v>
      </c>
    </row>
    <row r="13" spans="2:3" x14ac:dyDescent="0.15">
      <c r="B13" t="s">
        <v>322</v>
      </c>
      <c r="C13" s="63">
        <v>4080</v>
      </c>
    </row>
    <row r="14" spans="2:3" x14ac:dyDescent="0.15">
      <c r="B14" t="s">
        <v>344</v>
      </c>
      <c r="C14">
        <f>C13/2</f>
        <v>2040</v>
      </c>
    </row>
    <row r="15" spans="2:3" x14ac:dyDescent="0.15">
      <c r="B15" t="s">
        <v>323</v>
      </c>
      <c r="C15" s="63">
        <v>4160</v>
      </c>
    </row>
    <row r="16" spans="2:3" x14ac:dyDescent="0.15">
      <c r="B16" t="s">
        <v>345</v>
      </c>
      <c r="C16">
        <f>C15/2</f>
        <v>2080</v>
      </c>
    </row>
    <row r="17" spans="2:3" x14ac:dyDescent="0.15">
      <c r="B17" t="s">
        <v>324</v>
      </c>
      <c r="C17" s="63">
        <v>4240</v>
      </c>
    </row>
    <row r="18" spans="2:3" x14ac:dyDescent="0.15">
      <c r="B18" t="s">
        <v>346</v>
      </c>
      <c r="C18">
        <f>C17/2</f>
        <v>2120</v>
      </c>
    </row>
    <row r="19" spans="2:3" x14ac:dyDescent="0.15">
      <c r="B19" t="s">
        <v>325</v>
      </c>
      <c r="C19" s="63">
        <v>4400</v>
      </c>
    </row>
    <row r="20" spans="2:3" x14ac:dyDescent="0.15">
      <c r="B20" t="s">
        <v>347</v>
      </c>
      <c r="C20">
        <f>C19/2</f>
        <v>2200</v>
      </c>
    </row>
    <row r="21" spans="2:3" x14ac:dyDescent="0.15">
      <c r="B21" t="s">
        <v>326</v>
      </c>
      <c r="C21" s="63">
        <v>2080</v>
      </c>
    </row>
    <row r="22" spans="2:3" x14ac:dyDescent="0.15">
      <c r="B22" t="s">
        <v>348</v>
      </c>
      <c r="C22">
        <f>C21/2</f>
        <v>1040</v>
      </c>
    </row>
    <row r="23" spans="2:3" x14ac:dyDescent="0.15">
      <c r="B23" t="s">
        <v>327</v>
      </c>
      <c r="C23" s="63">
        <v>2880</v>
      </c>
    </row>
    <row r="24" spans="2:3" x14ac:dyDescent="0.15">
      <c r="B24" t="s">
        <v>349</v>
      </c>
      <c r="C24">
        <f>C23/2</f>
        <v>1440</v>
      </c>
    </row>
    <row r="25" spans="2:3" x14ac:dyDescent="0.15">
      <c r="B25" t="s">
        <v>328</v>
      </c>
      <c r="C25" s="63">
        <v>2880</v>
      </c>
    </row>
    <row r="26" spans="2:3" x14ac:dyDescent="0.15">
      <c r="B26" t="s">
        <v>350</v>
      </c>
      <c r="C26">
        <f>C25/2</f>
        <v>1440</v>
      </c>
    </row>
    <row r="27" spans="2:3" x14ac:dyDescent="0.15">
      <c r="B27" t="s">
        <v>329</v>
      </c>
      <c r="C27" s="63">
        <v>3360</v>
      </c>
    </row>
    <row r="28" spans="2:3" x14ac:dyDescent="0.15">
      <c r="B28" t="s">
        <v>351</v>
      </c>
      <c r="C28">
        <f>C27/2</f>
        <v>1680</v>
      </c>
    </row>
    <row r="29" spans="2:3" x14ac:dyDescent="0.15">
      <c r="B29" t="s">
        <v>330</v>
      </c>
      <c r="C29" s="63">
        <v>3960</v>
      </c>
    </row>
    <row r="30" spans="2:3" x14ac:dyDescent="0.15">
      <c r="B30" t="s">
        <v>352</v>
      </c>
      <c r="C30">
        <f>C29/2</f>
        <v>1980</v>
      </c>
    </row>
    <row r="31" spans="2:3" x14ac:dyDescent="0.15">
      <c r="B31" t="s">
        <v>331</v>
      </c>
      <c r="C31" s="63">
        <v>3960</v>
      </c>
    </row>
    <row r="32" spans="2:3" x14ac:dyDescent="0.15">
      <c r="B32" t="s">
        <v>353</v>
      </c>
      <c r="C32">
        <f>C31/2</f>
        <v>1980</v>
      </c>
    </row>
    <row r="33" spans="2:3" x14ac:dyDescent="0.15">
      <c r="B33" t="s">
        <v>332</v>
      </c>
      <c r="C33" s="63">
        <v>3960</v>
      </c>
    </row>
    <row r="34" spans="2:3" x14ac:dyDescent="0.15">
      <c r="B34" t="s">
        <v>354</v>
      </c>
      <c r="C34">
        <f>C33/2</f>
        <v>1980</v>
      </c>
    </row>
    <row r="35" spans="2:3" x14ac:dyDescent="0.15">
      <c r="B35" t="s">
        <v>333</v>
      </c>
      <c r="C35" s="63">
        <v>4560</v>
      </c>
    </row>
    <row r="36" spans="2:3" x14ac:dyDescent="0.15">
      <c r="B36" t="s">
        <v>355</v>
      </c>
      <c r="C36">
        <f>C35/2</f>
        <v>2280</v>
      </c>
    </row>
    <row r="37" spans="2:3" x14ac:dyDescent="0.15">
      <c r="B37" t="s">
        <v>334</v>
      </c>
      <c r="C37" s="63">
        <v>4960</v>
      </c>
    </row>
    <row r="38" spans="2:3" x14ac:dyDescent="0.15">
      <c r="B38" t="s">
        <v>356</v>
      </c>
      <c r="C38">
        <f>C37/2</f>
        <v>2480</v>
      </c>
    </row>
    <row r="39" spans="2:3" x14ac:dyDescent="0.15">
      <c r="B39" t="s">
        <v>335</v>
      </c>
      <c r="C39" s="63">
        <v>6080</v>
      </c>
    </row>
    <row r="40" spans="2:3" x14ac:dyDescent="0.15">
      <c r="B40" t="s">
        <v>357</v>
      </c>
      <c r="C40">
        <f>C39/2</f>
        <v>3040</v>
      </c>
    </row>
    <row r="41" spans="2:3" x14ac:dyDescent="0.15">
      <c r="B41" t="s">
        <v>336</v>
      </c>
      <c r="C41" s="63">
        <v>1880</v>
      </c>
    </row>
    <row r="42" spans="2:3" x14ac:dyDescent="0.15">
      <c r="B42" t="s">
        <v>358</v>
      </c>
      <c r="C42">
        <f>C41/2</f>
        <v>940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70001-1BB0-4AAC-95C6-5987E2943C3F}">
  <dimension ref="B3:L34"/>
  <sheetViews>
    <sheetView workbookViewId="0">
      <selection activeCell="B1" sqref="B1:AT2"/>
    </sheetView>
  </sheetViews>
  <sheetFormatPr defaultRowHeight="13.5" x14ac:dyDescent="0.15"/>
  <cols>
    <col min="2" max="2" width="30.5" customWidth="1"/>
    <col min="10" max="10" width="11.5" customWidth="1"/>
  </cols>
  <sheetData>
    <row r="3" spans="2:12" x14ac:dyDescent="0.15">
      <c r="B3" t="s">
        <v>5</v>
      </c>
      <c r="C3" t="s">
        <v>39</v>
      </c>
      <c r="D3" t="s">
        <v>40</v>
      </c>
      <c r="H3" t="s">
        <v>6</v>
      </c>
      <c r="J3" t="s">
        <v>30</v>
      </c>
      <c r="L3" t="s">
        <v>28</v>
      </c>
    </row>
    <row r="4" spans="2:12" x14ac:dyDescent="0.15">
      <c r="B4" t="s">
        <v>17</v>
      </c>
      <c r="C4">
        <v>0</v>
      </c>
      <c r="D4">
        <v>0</v>
      </c>
      <c r="H4" t="s">
        <v>17</v>
      </c>
      <c r="J4" t="s">
        <v>17</v>
      </c>
      <c r="L4" t="s">
        <v>31</v>
      </c>
    </row>
    <row r="5" spans="2:12" x14ac:dyDescent="0.15">
      <c r="B5" t="s">
        <v>8</v>
      </c>
      <c r="C5">
        <v>0</v>
      </c>
      <c r="D5">
        <v>0</v>
      </c>
      <c r="H5" t="s">
        <v>3</v>
      </c>
      <c r="J5" t="s">
        <v>37</v>
      </c>
      <c r="L5" t="s">
        <v>32</v>
      </c>
    </row>
    <row r="6" spans="2:12" x14ac:dyDescent="0.15">
      <c r="B6" t="s">
        <v>9</v>
      </c>
      <c r="C6">
        <v>300</v>
      </c>
      <c r="D6">
        <v>300</v>
      </c>
      <c r="H6" t="s">
        <v>2</v>
      </c>
      <c r="J6" t="s">
        <v>38</v>
      </c>
      <c r="L6" t="s">
        <v>33</v>
      </c>
    </row>
    <row r="7" spans="2:12" x14ac:dyDescent="0.15">
      <c r="B7" t="s">
        <v>12</v>
      </c>
      <c r="C7">
        <v>600</v>
      </c>
      <c r="D7">
        <v>300</v>
      </c>
      <c r="J7" t="s">
        <v>23</v>
      </c>
    </row>
    <row r="8" spans="2:12" x14ac:dyDescent="0.15">
      <c r="B8" t="s">
        <v>41</v>
      </c>
      <c r="C8">
        <v>300</v>
      </c>
      <c r="D8">
        <v>300</v>
      </c>
      <c r="H8" t="s">
        <v>35</v>
      </c>
      <c r="J8" t="s">
        <v>53</v>
      </c>
    </row>
    <row r="9" spans="2:12" x14ac:dyDescent="0.15">
      <c r="B9" t="s">
        <v>13</v>
      </c>
      <c r="C9">
        <v>600</v>
      </c>
      <c r="D9">
        <v>300</v>
      </c>
      <c r="H9" t="s">
        <v>36</v>
      </c>
    </row>
    <row r="10" spans="2:12" x14ac:dyDescent="0.15">
      <c r="B10" t="s">
        <v>42</v>
      </c>
      <c r="C10">
        <v>300</v>
      </c>
      <c r="D10">
        <v>300</v>
      </c>
    </row>
    <row r="11" spans="2:12" x14ac:dyDescent="0.15">
      <c r="B11" t="s">
        <v>14</v>
      </c>
      <c r="C11">
        <v>600</v>
      </c>
      <c r="D11">
        <v>300</v>
      </c>
    </row>
    <row r="12" spans="2:12" x14ac:dyDescent="0.15">
      <c r="B12" t="s">
        <v>43</v>
      </c>
      <c r="C12">
        <v>300</v>
      </c>
      <c r="D12">
        <v>300</v>
      </c>
    </row>
    <row r="13" spans="2:12" x14ac:dyDescent="0.15">
      <c r="B13" t="s">
        <v>15</v>
      </c>
      <c r="C13">
        <v>600</v>
      </c>
      <c r="D13">
        <v>300</v>
      </c>
    </row>
    <row r="14" spans="2:12" x14ac:dyDescent="0.15">
      <c r="B14" t="s">
        <v>44</v>
      </c>
      <c r="C14">
        <v>300</v>
      </c>
      <c r="D14">
        <v>300</v>
      </c>
    </row>
    <row r="15" spans="2:12" x14ac:dyDescent="0.15">
      <c r="B15" t="s">
        <v>16</v>
      </c>
      <c r="C15">
        <v>600</v>
      </c>
      <c r="D15">
        <v>300</v>
      </c>
    </row>
    <row r="16" spans="2:12" x14ac:dyDescent="0.15">
      <c r="B16" t="s">
        <v>45</v>
      </c>
      <c r="C16">
        <v>300</v>
      </c>
      <c r="D16">
        <v>300</v>
      </c>
    </row>
    <row r="17" spans="2:4" x14ac:dyDescent="0.15">
      <c r="B17" t="s">
        <v>47</v>
      </c>
      <c r="C17">
        <v>1200</v>
      </c>
      <c r="D17">
        <v>600</v>
      </c>
    </row>
    <row r="18" spans="2:4" x14ac:dyDescent="0.15">
      <c r="B18" t="s">
        <v>46</v>
      </c>
      <c r="C18">
        <v>300</v>
      </c>
      <c r="D18">
        <v>300</v>
      </c>
    </row>
    <row r="19" spans="2:4" x14ac:dyDescent="0.15">
      <c r="B19" t="s">
        <v>20</v>
      </c>
      <c r="C19">
        <v>2500</v>
      </c>
      <c r="D19">
        <v>1200</v>
      </c>
    </row>
    <row r="20" spans="2:4" x14ac:dyDescent="0.15">
      <c r="B20" t="s">
        <v>48</v>
      </c>
      <c r="C20">
        <v>300</v>
      </c>
      <c r="D20">
        <v>300</v>
      </c>
    </row>
    <row r="21" spans="2:4" x14ac:dyDescent="0.15">
      <c r="B21" t="s">
        <v>54</v>
      </c>
      <c r="C21">
        <v>2500</v>
      </c>
      <c r="D21">
        <v>600</v>
      </c>
    </row>
    <row r="22" spans="2:4" x14ac:dyDescent="0.15">
      <c r="B22" t="s">
        <v>21</v>
      </c>
      <c r="C22">
        <v>2500</v>
      </c>
      <c r="D22">
        <v>1200</v>
      </c>
    </row>
    <row r="23" spans="2:4" x14ac:dyDescent="0.15">
      <c r="B23" t="s">
        <v>49</v>
      </c>
      <c r="C23">
        <v>300</v>
      </c>
      <c r="D23">
        <v>300</v>
      </c>
    </row>
    <row r="24" spans="2:4" x14ac:dyDescent="0.15">
      <c r="B24" t="s">
        <v>55</v>
      </c>
      <c r="C24">
        <v>2500</v>
      </c>
      <c r="D24">
        <v>600</v>
      </c>
    </row>
    <row r="25" spans="2:4" x14ac:dyDescent="0.15">
      <c r="B25" t="s">
        <v>11</v>
      </c>
      <c r="C25">
        <v>2500</v>
      </c>
      <c r="D25">
        <v>1200</v>
      </c>
    </row>
    <row r="26" spans="2:4" x14ac:dyDescent="0.15">
      <c r="B26" t="s">
        <v>50</v>
      </c>
      <c r="C26">
        <v>300</v>
      </c>
      <c r="D26">
        <v>300</v>
      </c>
    </row>
    <row r="27" spans="2:4" x14ac:dyDescent="0.15">
      <c r="B27" t="s">
        <v>56</v>
      </c>
      <c r="C27">
        <v>2500</v>
      </c>
      <c r="D27">
        <v>600</v>
      </c>
    </row>
    <row r="28" spans="2:4" x14ac:dyDescent="0.15">
      <c r="B28" t="s">
        <v>18</v>
      </c>
      <c r="C28">
        <v>2500</v>
      </c>
      <c r="D28">
        <v>1200</v>
      </c>
    </row>
    <row r="29" spans="2:4" x14ac:dyDescent="0.15">
      <c r="B29" t="s">
        <v>51</v>
      </c>
      <c r="C29">
        <v>300</v>
      </c>
      <c r="D29">
        <v>300</v>
      </c>
    </row>
    <row r="30" spans="2:4" x14ac:dyDescent="0.15">
      <c r="B30" t="s">
        <v>57</v>
      </c>
      <c r="C30">
        <v>2500</v>
      </c>
      <c r="D30">
        <v>600</v>
      </c>
    </row>
    <row r="31" spans="2:4" x14ac:dyDescent="0.15">
      <c r="B31" t="s">
        <v>19</v>
      </c>
      <c r="C31">
        <v>2500</v>
      </c>
      <c r="D31">
        <v>1200</v>
      </c>
    </row>
    <row r="32" spans="2:4" x14ac:dyDescent="0.15">
      <c r="B32" t="s">
        <v>52</v>
      </c>
      <c r="C32">
        <v>300</v>
      </c>
      <c r="D32">
        <v>300</v>
      </c>
    </row>
    <row r="33" spans="2:4" x14ac:dyDescent="0.15">
      <c r="B33" t="s">
        <v>58</v>
      </c>
      <c r="C33">
        <v>2500</v>
      </c>
      <c r="D33">
        <v>600</v>
      </c>
    </row>
    <row r="34" spans="2:4" x14ac:dyDescent="0.15">
      <c r="B34" t="s">
        <v>29</v>
      </c>
      <c r="C34">
        <v>0</v>
      </c>
      <c r="D34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請求書試算表A</vt:lpstr>
      <vt:lpstr>請求書試算表B</vt:lpstr>
      <vt:lpstr>(記載例)請求書試算表</vt:lpstr>
      <vt:lpstr>データシートマスタA</vt:lpstr>
      <vt:lpstr>データシートマスタB</vt:lpstr>
      <vt:lpstr>Sheet1</vt:lpstr>
      <vt:lpstr>計算データ</vt:lpstr>
      <vt:lpstr>'(記載例)請求書試算表'!Print_Area</vt:lpstr>
      <vt:lpstr>請求書試算表A!Print_Area</vt:lpstr>
      <vt:lpstr>請求書試算表B!Print_Area</vt:lpstr>
    </vt:vector>
  </TitlesOfParts>
  <Company>国立青少年教育振興機構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wa.ichimura</cp:lastModifiedBy>
  <cp:lastPrinted>2024-03-28T02:04:08Z</cp:lastPrinted>
  <dcterms:created xsi:type="dcterms:W3CDTF">2010-08-14T02:29:50Z</dcterms:created>
  <dcterms:modified xsi:type="dcterms:W3CDTF">2024-04-18T06:40:48Z</dcterms:modified>
</cp:coreProperties>
</file>